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_DPB_23\Users\VR_Nurlan_K\Documents\Записка\Zapiska 22\Zap_3q\окончательная\Таблицы\trade\"/>
    </mc:Choice>
  </mc:AlternateContent>
  <bookViews>
    <workbookView xWindow="14385" yWindow="-15" windowWidth="14415" windowHeight="11760" tabRatio="938"/>
  </bookViews>
  <sheets>
    <sheet name="Мазмұны " sheetId="14" r:id="rId1"/>
    <sheet name="1. Cыртқы сауда айналымы" sheetId="6" r:id="rId2"/>
    <sheet name="2. Тауарлардың  құрылымы" sheetId="2" r:id="rId3"/>
    <sheet name="3. Тауарлардың  экспорты" sheetId="8" r:id="rId4"/>
    <sheet name="4. Географиялық құрылымы" sheetId="12" r:id="rId5"/>
  </sheets>
  <externalReferences>
    <externalReference r:id="rId6"/>
    <externalReference r:id="rId7"/>
  </externalReferences>
  <definedNames>
    <definedName name="DelKreditor" localSheetId="4">#REF!,#REF!</definedName>
    <definedName name="DelKreditor" localSheetId="0">#REF!,#REF!</definedName>
    <definedName name="DelKreditor">#REF!,#REF!</definedName>
    <definedName name="delstr" localSheetId="4">#REF!,#REF!,#REF!</definedName>
    <definedName name="delstr" localSheetId="0">#REF!,#REF!,#REF!</definedName>
    <definedName name="delstr">#REF!,#REF!,#REF!</definedName>
    <definedName name="DELVD" localSheetId="4">#REF!,#REF!,#REF!,#REF!,#REF!,#REF!,#REF!,#REF!,#REF!,#REF!,#REF!,#REF!,#REF!,#REF!,#REF!,#REF!,#REF!</definedName>
    <definedName name="DELVD" localSheetId="0">#REF!,#REF!,#REF!,#REF!,#REF!,#REF!,#REF!,#REF!,#REF!,#REF!,#REF!,#REF!,#REF!,#REF!,#REF!,#REF!,#REF!</definedName>
    <definedName name="DELVD">#REF!,#REF!,#REF!,#REF!,#REF!,#REF!,#REF!,#REF!,#REF!,#REF!,#REF!,#REF!,#REF!,#REF!,#REF!,#REF!,#REF!</definedName>
    <definedName name="DelVd1" localSheetId="4">#REF!,#REF!,#REF!,#REF!,#REF!,#REF!,#REF!,#REF!,#REF!,#REF!,#REF!,#REF!</definedName>
    <definedName name="DelVd1" localSheetId="0">#REF!,#REF!,#REF!,#REF!,#REF!,#REF!,#REF!,#REF!,#REF!,#REF!,#REF!,#REF!</definedName>
    <definedName name="DelVd1">#REF!,#REF!,#REF!,#REF!,#REF!,#REF!,#REF!,#REF!,#REF!,#REF!,#REF!,#REF!</definedName>
    <definedName name="DelZaim" localSheetId="4">#REF!</definedName>
    <definedName name="DelZaim" localSheetId="0">#REF!</definedName>
    <definedName name="DelZaim">#REF!</definedName>
    <definedName name="ghddfg" localSheetId="4">#REF!</definedName>
    <definedName name="ghddfg" localSheetId="0">#REF!</definedName>
    <definedName name="ghddfg">#REF!</definedName>
    <definedName name="kurs1q06" localSheetId="4">[1]банки!#REF!</definedName>
    <definedName name="kurs1q06" localSheetId="0">[1]банки!#REF!</definedName>
    <definedName name="kurs1q06">[1]банки!#REF!</definedName>
    <definedName name="kurs1q07" localSheetId="4">[1]банки!#REF!</definedName>
    <definedName name="kurs1q07" localSheetId="0">[1]банки!#REF!</definedName>
    <definedName name="kurs1q07">[1]банки!#REF!</definedName>
    <definedName name="kurs2q06" localSheetId="4">[1]банки!#REF!</definedName>
    <definedName name="kurs2q06" localSheetId="0">[1]банки!#REF!</definedName>
    <definedName name="kurs2q06">[1]банки!#REF!</definedName>
    <definedName name="kurs2q07" localSheetId="4">[1]банки!#REF!</definedName>
    <definedName name="kurs2q07" localSheetId="0">[1]банки!#REF!</definedName>
    <definedName name="kurs2q07">[1]банки!#REF!</definedName>
    <definedName name="kurs3q06" localSheetId="0">[1]банки!#REF!</definedName>
    <definedName name="kurs3q06">[1]банки!#REF!</definedName>
    <definedName name="kurs3q07" localSheetId="0">[1]банки!#REF!</definedName>
    <definedName name="kurs3q07">[1]банки!#REF!</definedName>
    <definedName name="kurs4q05" localSheetId="0">[1]банки!#REF!</definedName>
    <definedName name="kurs4q05">[1]банки!#REF!</definedName>
    <definedName name="kurs4q06" localSheetId="0">[1]банки!#REF!</definedName>
    <definedName name="kurs4q06">[1]банки!#REF!</definedName>
    <definedName name="kurs4q07" localSheetId="0">[1]банки!#REF!</definedName>
    <definedName name="kurs4q07">[1]банки!#REF!</definedName>
    <definedName name="p_zone" localSheetId="4">#REF!</definedName>
    <definedName name="p_zone" localSheetId="0">#REF!</definedName>
    <definedName name="p_zone">#REF!</definedName>
    <definedName name="p1_col_code" localSheetId="4">#REF!</definedName>
    <definedName name="p1_col_code" localSheetId="0">#REF!</definedName>
    <definedName name="p1_col_code">#REF!</definedName>
    <definedName name="p1_col_name" localSheetId="4">#REF!</definedName>
    <definedName name="p1_col_name" localSheetId="0">#REF!</definedName>
    <definedName name="p1_col_name">#REF!</definedName>
    <definedName name="p1_data" localSheetId="0">#REF!</definedName>
    <definedName name="p1_data">#REF!</definedName>
    <definedName name="p1_str_code" localSheetId="0">#REF!</definedName>
    <definedName name="p1_str_code">#REF!</definedName>
    <definedName name="p1_str_name" localSheetId="0">#REF!</definedName>
    <definedName name="p1_str_name">#REF!</definedName>
    <definedName name="p1_title_periods" localSheetId="0">#REF!</definedName>
    <definedName name="p1_title_periods">#REF!</definedName>
    <definedName name="база" localSheetId="0">#REF!</definedName>
    <definedName name="база">#REF!</definedName>
    <definedName name="_xlnm.Print_Area" localSheetId="1">'1. Cыртқы сауда айналымы'!$A$1:$R$40</definedName>
    <definedName name="_xlnm.Print_Area" localSheetId="2">'2. Тауарлардың  құрылымы'!$A$1:$O$31</definedName>
    <definedName name="_xlnm.Print_Area" localSheetId="3">'3. Тауарлардың  экспорты'!$A$1:$H$39</definedName>
    <definedName name="_xlnm.Print_Area" localSheetId="4">'4. Географиялық құрылымы'!$A$1:$M$55</definedName>
    <definedName name="р2_графа1_сравн_пред_гр7" localSheetId="4">#REF!</definedName>
    <definedName name="р2_графа1_сравн_пред_гр7" localSheetId="0">#REF!</definedName>
    <definedName name="р2_графа1_сравн_пред_гр7">#REF!</definedName>
    <definedName name="р2_графа7_контроль" localSheetId="4">#REF!</definedName>
    <definedName name="р2_графа7_контроль" localSheetId="0">#REF!</definedName>
    <definedName name="р2_графа7_контроль">#REF!</definedName>
    <definedName name="рр1" localSheetId="4">'[2]р1 СНГ'!#REF!</definedName>
    <definedName name="рр1" localSheetId="0">'[2]р1 СНГ'!#REF!</definedName>
    <definedName name="рр1">'[2]р1 СНГ'!#REF!</definedName>
  </definedNames>
  <calcPr calcId="162913"/>
</workbook>
</file>

<file path=xl/calcChain.xml><?xml version="1.0" encoding="utf-8"?>
<calcChain xmlns="http://schemas.openxmlformats.org/spreadsheetml/2006/main">
  <c r="K31" i="6" l="1"/>
  <c r="K30" i="6"/>
  <c r="G31" i="6"/>
  <c r="G30" i="6"/>
  <c r="E31" i="6"/>
  <c r="E30" i="6"/>
  <c r="K12" i="6" l="1"/>
  <c r="K11" i="6"/>
  <c r="K10" i="6"/>
  <c r="E12" i="6"/>
  <c r="E11" i="6"/>
  <c r="E10" i="6"/>
  <c r="E24" i="6" l="1"/>
  <c r="E23" i="6"/>
  <c r="E22" i="6"/>
  <c r="E21" i="6"/>
  <c r="E20" i="6"/>
  <c r="E19" i="6"/>
  <c r="E18" i="6"/>
  <c r="E16" i="6"/>
  <c r="E15" i="6"/>
  <c r="E14" i="6"/>
  <c r="K29" i="6"/>
  <c r="K28" i="6"/>
  <c r="K27" i="6"/>
  <c r="K26" i="6"/>
  <c r="K24" i="6"/>
  <c r="K23" i="6"/>
  <c r="K22" i="6"/>
  <c r="K21" i="6"/>
  <c r="K20" i="6"/>
  <c r="K19" i="6"/>
  <c r="K18" i="6"/>
  <c r="K16" i="6"/>
  <c r="K15" i="6"/>
  <c r="K14" i="6"/>
  <c r="H13" i="6"/>
  <c r="H17" i="6" s="1"/>
  <c r="I13" i="6"/>
  <c r="I17" i="6" s="1"/>
  <c r="J13" i="6"/>
  <c r="J17" i="6" s="1"/>
  <c r="K17" i="6" l="1"/>
  <c r="D51" i="12" l="1"/>
  <c r="B51" i="12"/>
  <c r="J51" i="12"/>
  <c r="H51" i="12"/>
  <c r="O7" i="2" l="1"/>
  <c r="O8" i="2"/>
  <c r="O9" i="2"/>
  <c r="O10" i="2"/>
  <c r="O11" i="2"/>
  <c r="O12" i="2"/>
  <c r="O13" i="2"/>
  <c r="O14" i="2"/>
  <c r="O15" i="2"/>
  <c r="O16" i="2"/>
  <c r="O17" i="2"/>
  <c r="O18" i="2"/>
  <c r="O19" i="2"/>
  <c r="O20" i="2"/>
  <c r="O21" i="2"/>
  <c r="O22" i="2"/>
  <c r="O23" i="2"/>
  <c r="O24" i="2"/>
  <c r="O25" i="2"/>
  <c r="O26" i="2"/>
  <c r="O27" i="2"/>
  <c r="O28" i="2"/>
  <c r="G33" i="6" l="1"/>
  <c r="J37" i="6"/>
  <c r="J36" i="6"/>
  <c r="J35" i="6"/>
  <c r="J25" i="6"/>
  <c r="J32" i="6" s="1"/>
  <c r="J8" i="6"/>
  <c r="J7" i="6"/>
  <c r="J6" i="6"/>
  <c r="E29" i="6"/>
  <c r="F13" i="6"/>
  <c r="F17" i="6" s="1"/>
  <c r="C13" i="6"/>
  <c r="C17" i="6" s="1"/>
  <c r="D13" i="6"/>
  <c r="D17" i="6" s="1"/>
  <c r="B13" i="6"/>
  <c r="B17" i="6" s="1"/>
  <c r="E17" i="6" l="1"/>
  <c r="P24" i="6"/>
  <c r="Q24" i="6"/>
  <c r="P26" i="6"/>
  <c r="Q26" i="6"/>
  <c r="Q22" i="6"/>
  <c r="P22" i="6"/>
  <c r="P10" i="6"/>
  <c r="Q10" i="6"/>
  <c r="P12" i="6"/>
  <c r="Q12" i="6"/>
  <c r="Q14" i="6"/>
  <c r="P14" i="6"/>
  <c r="L55" i="12" l="1"/>
  <c r="K55" i="12"/>
  <c r="I55" i="12"/>
  <c r="F55" i="12"/>
  <c r="E55" i="12"/>
  <c r="C55" i="12"/>
  <c r="L54" i="12"/>
  <c r="K54" i="12"/>
  <c r="I54" i="12"/>
  <c r="F54" i="12"/>
  <c r="E54" i="12"/>
  <c r="C54" i="12"/>
  <c r="L53" i="12"/>
  <c r="K53" i="12"/>
  <c r="I53" i="12"/>
  <c r="F53" i="12"/>
  <c r="E53" i="12"/>
  <c r="C53" i="12"/>
  <c r="E51" i="12"/>
  <c r="C51" i="12"/>
  <c r="L50" i="12"/>
  <c r="K50" i="12"/>
  <c r="I50" i="12"/>
  <c r="F50" i="12"/>
  <c r="E50" i="12"/>
  <c r="C50" i="12"/>
  <c r="L49" i="12"/>
  <c r="K49" i="12"/>
  <c r="I49" i="12"/>
  <c r="F49" i="12"/>
  <c r="E49" i="12"/>
  <c r="C49" i="12"/>
  <c r="L48" i="12"/>
  <c r="K48" i="12"/>
  <c r="I48" i="12"/>
  <c r="F48" i="12"/>
  <c r="E48" i="12"/>
  <c r="C48" i="12"/>
  <c r="L47" i="12"/>
  <c r="K47" i="12"/>
  <c r="I47" i="12"/>
  <c r="F47" i="12"/>
  <c r="E47" i="12"/>
  <c r="C47" i="12"/>
  <c r="L46" i="12"/>
  <c r="K46" i="12"/>
  <c r="I46" i="12"/>
  <c r="F46" i="12"/>
  <c r="E46" i="12"/>
  <c r="C46" i="12"/>
  <c r="L45" i="12"/>
  <c r="K45" i="12"/>
  <c r="I45" i="12"/>
  <c r="F45" i="12"/>
  <c r="E45" i="12"/>
  <c r="C45" i="12"/>
  <c r="L44" i="12"/>
  <c r="K44" i="12"/>
  <c r="I44" i="12"/>
  <c r="F44" i="12"/>
  <c r="E44" i="12"/>
  <c r="C44" i="12"/>
  <c r="L43" i="12"/>
  <c r="K43" i="12"/>
  <c r="I43" i="12"/>
  <c r="F43" i="12"/>
  <c r="E43" i="12"/>
  <c r="C43" i="12"/>
  <c r="L42" i="12"/>
  <c r="K42" i="12"/>
  <c r="I42" i="12"/>
  <c r="F42" i="12"/>
  <c r="E42" i="12"/>
  <c r="C42" i="12"/>
  <c r="L40" i="12"/>
  <c r="K40" i="12"/>
  <c r="I40" i="12"/>
  <c r="F40" i="12"/>
  <c r="E40" i="12"/>
  <c r="C40" i="12"/>
  <c r="L39" i="12"/>
  <c r="K39" i="12"/>
  <c r="I39" i="12"/>
  <c r="F39" i="12"/>
  <c r="E39" i="12"/>
  <c r="C39" i="12"/>
  <c r="L38" i="12"/>
  <c r="K38" i="12"/>
  <c r="I38" i="12"/>
  <c r="F38" i="12"/>
  <c r="E38" i="12"/>
  <c r="C38" i="12"/>
  <c r="L37" i="12"/>
  <c r="K37" i="12"/>
  <c r="I37" i="12"/>
  <c r="F37" i="12"/>
  <c r="E37" i="12"/>
  <c r="C37" i="12"/>
  <c r="L36" i="12"/>
  <c r="K36" i="12"/>
  <c r="I36" i="12"/>
  <c r="F36" i="12"/>
  <c r="E36" i="12"/>
  <c r="C36" i="12"/>
  <c r="L35" i="12"/>
  <c r="K35" i="12"/>
  <c r="I35" i="12"/>
  <c r="F35" i="12"/>
  <c r="E35" i="12"/>
  <c r="C35" i="12"/>
  <c r="L34" i="12"/>
  <c r="K34" i="12"/>
  <c r="I34" i="12"/>
  <c r="F34" i="12"/>
  <c r="E34" i="12"/>
  <c r="C34" i="12"/>
  <c r="L33" i="12"/>
  <c r="K33" i="12"/>
  <c r="I33" i="12"/>
  <c r="F33" i="12"/>
  <c r="E33" i="12"/>
  <c r="C33" i="12"/>
  <c r="L32" i="12"/>
  <c r="K32" i="12"/>
  <c r="I32" i="12"/>
  <c r="F32" i="12"/>
  <c r="E32" i="12"/>
  <c r="C32" i="12"/>
  <c r="L31" i="12"/>
  <c r="K31" i="12"/>
  <c r="I31" i="12"/>
  <c r="F31" i="12"/>
  <c r="E31" i="12"/>
  <c r="C31" i="12"/>
  <c r="J29" i="12"/>
  <c r="H29" i="12"/>
  <c r="I29" i="12" s="1"/>
  <c r="D29" i="12"/>
  <c r="B29" i="12"/>
  <c r="C29" i="12" s="1"/>
  <c r="L28" i="12"/>
  <c r="K28" i="12"/>
  <c r="I28" i="12"/>
  <c r="F28" i="12"/>
  <c r="E28" i="12"/>
  <c r="C28" i="12"/>
  <c r="L27" i="12"/>
  <c r="K27" i="12"/>
  <c r="I27" i="12"/>
  <c r="F27" i="12"/>
  <c r="E27" i="12"/>
  <c r="C27" i="12"/>
  <c r="L26" i="12"/>
  <c r="K26" i="12"/>
  <c r="I26" i="12"/>
  <c r="F26" i="12"/>
  <c r="E26" i="12"/>
  <c r="C26" i="12"/>
  <c r="L25" i="12"/>
  <c r="K25" i="12"/>
  <c r="I25" i="12"/>
  <c r="F25" i="12"/>
  <c r="E25" i="12"/>
  <c r="C25" i="12"/>
  <c r="L24" i="12"/>
  <c r="K24" i="12"/>
  <c r="I24" i="12"/>
  <c r="F24" i="12"/>
  <c r="E24" i="12"/>
  <c r="C24" i="12"/>
  <c r="L23" i="12"/>
  <c r="K23" i="12"/>
  <c r="I23" i="12"/>
  <c r="F23" i="12"/>
  <c r="E23" i="12"/>
  <c r="C23" i="12"/>
  <c r="L22" i="12"/>
  <c r="K22" i="12"/>
  <c r="I22" i="12"/>
  <c r="F22" i="12"/>
  <c r="E22" i="12"/>
  <c r="C22" i="12"/>
  <c r="L21" i="12"/>
  <c r="K21" i="12"/>
  <c r="I21" i="12"/>
  <c r="F21" i="12"/>
  <c r="E21" i="12"/>
  <c r="C21" i="12"/>
  <c r="L19" i="12"/>
  <c r="K19" i="12"/>
  <c r="I19" i="12"/>
  <c r="F19" i="12"/>
  <c r="E19" i="12"/>
  <c r="C19" i="12"/>
  <c r="L18" i="12"/>
  <c r="K18" i="12"/>
  <c r="I18" i="12"/>
  <c r="F18" i="12"/>
  <c r="E18" i="12"/>
  <c r="C18" i="12"/>
  <c r="L17" i="12"/>
  <c r="K17" i="12"/>
  <c r="I17" i="12"/>
  <c r="F17" i="12"/>
  <c r="E17" i="12"/>
  <c r="C17" i="12"/>
  <c r="K16" i="12"/>
  <c r="F16" i="12"/>
  <c r="E16" i="12"/>
  <c r="C16" i="12"/>
  <c r="J15" i="12"/>
  <c r="H15" i="12"/>
  <c r="I15" i="12" s="1"/>
  <c r="D15" i="12"/>
  <c r="B15" i="12"/>
  <c r="L14" i="12"/>
  <c r="K14" i="12"/>
  <c r="I14" i="12"/>
  <c r="F14" i="12"/>
  <c r="E14" i="12"/>
  <c r="C14" i="12"/>
  <c r="L13" i="12"/>
  <c r="K13" i="12"/>
  <c r="I13" i="12"/>
  <c r="F13" i="12"/>
  <c r="E13" i="12"/>
  <c r="C13" i="12"/>
  <c r="L12" i="12"/>
  <c r="K12" i="12"/>
  <c r="I12" i="12"/>
  <c r="F12" i="12"/>
  <c r="E12" i="12"/>
  <c r="C12" i="12"/>
  <c r="L11" i="12"/>
  <c r="K11" i="12"/>
  <c r="I11" i="12"/>
  <c r="F11" i="12"/>
  <c r="E11" i="12"/>
  <c r="C11" i="12"/>
  <c r="L10" i="12"/>
  <c r="K10" i="12"/>
  <c r="I10" i="12"/>
  <c r="F10" i="12"/>
  <c r="E10" i="12"/>
  <c r="C10" i="12"/>
  <c r="L9" i="12"/>
  <c r="K9" i="12"/>
  <c r="I9" i="12"/>
  <c r="F9" i="12"/>
  <c r="E9" i="12"/>
  <c r="C9" i="12"/>
  <c r="L8" i="12"/>
  <c r="K8" i="12"/>
  <c r="I8" i="12"/>
  <c r="F8" i="12"/>
  <c r="E8" i="12"/>
  <c r="C8" i="12"/>
  <c r="L6" i="12"/>
  <c r="K6" i="12"/>
  <c r="I6" i="12"/>
  <c r="F6" i="12"/>
  <c r="E6" i="12"/>
  <c r="C6" i="12"/>
  <c r="L5" i="12"/>
  <c r="K5" i="12"/>
  <c r="I5" i="12"/>
  <c r="F5" i="12"/>
  <c r="E5" i="12"/>
  <c r="C5" i="12"/>
  <c r="M5" i="12" l="1"/>
  <c r="E15" i="12"/>
  <c r="C15" i="12"/>
  <c r="L29" i="12"/>
  <c r="M29" i="12" s="1"/>
  <c r="K29" i="12"/>
  <c r="G11" i="12"/>
  <c r="M9" i="12"/>
  <c r="G48" i="12"/>
  <c r="M8" i="12"/>
  <c r="M38" i="12"/>
  <c r="M47" i="12"/>
  <c r="M54" i="12"/>
  <c r="M19" i="12"/>
  <c r="M37" i="12"/>
  <c r="M46" i="12"/>
  <c r="M53" i="12"/>
  <c r="M18" i="12"/>
  <c r="M27" i="12"/>
  <c r="F29" i="12"/>
  <c r="G29" i="12" s="1"/>
  <c r="M17" i="12"/>
  <c r="M26" i="12"/>
  <c r="M10" i="12"/>
  <c r="M24" i="12"/>
  <c r="G36" i="12"/>
  <c r="M44" i="12"/>
  <c r="G12" i="12"/>
  <c r="G13" i="12"/>
  <c r="G16" i="12"/>
  <c r="M21" i="12"/>
  <c r="M22" i="12"/>
  <c r="M23" i="12"/>
  <c r="G33" i="12"/>
  <c r="G34" i="12"/>
  <c r="M40" i="12"/>
  <c r="M42" i="12"/>
  <c r="M43" i="12"/>
  <c r="G50" i="12"/>
  <c r="G32" i="12"/>
  <c r="M39" i="12"/>
  <c r="G49" i="12"/>
  <c r="G8" i="12"/>
  <c r="G9" i="12"/>
  <c r="K15" i="12"/>
  <c r="I16" i="12"/>
  <c r="G26" i="12"/>
  <c r="G27" i="12"/>
  <c r="M36" i="12"/>
  <c r="G46" i="12"/>
  <c r="G47" i="12"/>
  <c r="G53" i="12"/>
  <c r="G54" i="12"/>
  <c r="G55" i="12"/>
  <c r="G6" i="12"/>
  <c r="M14" i="12"/>
  <c r="L15" i="12"/>
  <c r="M15" i="12" s="1"/>
  <c r="G25" i="12"/>
  <c r="M35" i="12"/>
  <c r="G45" i="12"/>
  <c r="M11" i="12"/>
  <c r="M12" i="12"/>
  <c r="M13" i="12"/>
  <c r="G22" i="12"/>
  <c r="G23" i="12"/>
  <c r="G24" i="12"/>
  <c r="M32" i="12"/>
  <c r="M33" i="12"/>
  <c r="M34" i="12"/>
  <c r="G42" i="12"/>
  <c r="G43" i="12"/>
  <c r="M49" i="12"/>
  <c r="M50" i="12"/>
  <c r="G21" i="12"/>
  <c r="M28" i="12"/>
  <c r="M31" i="12"/>
  <c r="G40" i="12"/>
  <c r="M48" i="12"/>
  <c r="M55" i="12"/>
  <c r="M6" i="12"/>
  <c r="G17" i="12"/>
  <c r="G18" i="12"/>
  <c r="G19" i="12"/>
  <c r="M25" i="12"/>
  <c r="G37" i="12"/>
  <c r="G38" i="12"/>
  <c r="M45" i="12"/>
  <c r="I51" i="12"/>
  <c r="K51" i="12"/>
  <c r="F51" i="12"/>
  <c r="G51" i="12" s="1"/>
  <c r="F15" i="12"/>
  <c r="L16" i="12"/>
  <c r="G5" i="12"/>
  <c r="G10" i="12"/>
  <c r="G14" i="12"/>
  <c r="G28" i="12"/>
  <c r="G31" i="12"/>
  <c r="G35" i="12"/>
  <c r="G39" i="12"/>
  <c r="G44" i="12"/>
  <c r="E29" i="12"/>
  <c r="M16" i="12" l="1"/>
  <c r="G15" i="12"/>
  <c r="L51" i="12"/>
  <c r="M51" i="12" s="1"/>
  <c r="E33" i="6" l="1"/>
  <c r="E28" i="6"/>
  <c r="E27" i="6"/>
  <c r="E26" i="6"/>
  <c r="K33" i="6"/>
  <c r="R24" i="6" l="1"/>
  <c r="R26" i="6"/>
  <c r="R14" i="6"/>
  <c r="R22" i="6"/>
  <c r="R12" i="6"/>
  <c r="R10" i="6"/>
  <c r="I25" i="6" l="1"/>
  <c r="I32" i="6" s="1"/>
  <c r="H25" i="6"/>
  <c r="K13" i="6"/>
  <c r="K25" i="6" l="1"/>
  <c r="K32" i="6" s="1"/>
  <c r="H32" i="6"/>
  <c r="Q25" i="6"/>
  <c r="Q13" i="6"/>
  <c r="F25" i="6"/>
  <c r="F32" i="6" s="1"/>
  <c r="D25" i="6"/>
  <c r="D32" i="6" s="1"/>
  <c r="C25" i="6"/>
  <c r="C32" i="6" s="1"/>
  <c r="B25" i="6"/>
  <c r="B32" i="6" s="1"/>
  <c r="P25" i="6" l="1"/>
  <c r="E25" i="6"/>
  <c r="P13" i="6"/>
  <c r="E13" i="6"/>
  <c r="R25" i="6" l="1"/>
  <c r="E32" i="6"/>
  <c r="R13" i="6"/>
  <c r="H31" i="8" l="1"/>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F31" i="8"/>
  <c r="F30" i="8"/>
  <c r="F29" i="8"/>
  <c r="F28" i="8"/>
  <c r="F27" i="8"/>
  <c r="F26" i="8"/>
  <c r="F25" i="8"/>
  <c r="F24" i="8"/>
  <c r="F23" i="8"/>
  <c r="F22" i="8"/>
  <c r="F21" i="8"/>
  <c r="F20" i="8"/>
  <c r="F19" i="8"/>
  <c r="F18" i="8"/>
  <c r="F17" i="8"/>
  <c r="F16" i="8"/>
  <c r="F15" i="8"/>
  <c r="F14" i="8"/>
  <c r="F13" i="8"/>
  <c r="F12" i="8"/>
  <c r="F11" i="8"/>
  <c r="F10" i="8"/>
  <c r="F8" i="8"/>
  <c r="I37" i="6"/>
  <c r="Q37" i="6" s="1"/>
  <c r="I36" i="6"/>
  <c r="Q36" i="6" s="1"/>
  <c r="I35" i="6"/>
  <c r="Q35" i="6" s="1"/>
  <c r="I8" i="6"/>
  <c r="I7" i="6"/>
  <c r="I6" i="6"/>
  <c r="O14" i="6" l="1"/>
  <c r="N14" i="6"/>
  <c r="O12" i="6"/>
  <c r="N12" i="6"/>
  <c r="O10" i="6"/>
  <c r="N10" i="6"/>
  <c r="O26" i="6"/>
  <c r="N26" i="6"/>
  <c r="O24" i="6"/>
  <c r="N24" i="6"/>
  <c r="O22" i="6"/>
  <c r="N22" i="6"/>
  <c r="G25" i="6" l="1"/>
  <c r="G23" i="6"/>
  <c r="G11" i="6"/>
  <c r="G19" i="6" l="1"/>
  <c r="G20" i="6"/>
  <c r="H8" i="6" l="1"/>
  <c r="K8" i="6" s="1"/>
  <c r="F8" i="6"/>
  <c r="D8" i="6"/>
  <c r="C8" i="6"/>
  <c r="B8" i="6"/>
  <c r="H7" i="6"/>
  <c r="K7" i="6" s="1"/>
  <c r="F7" i="6"/>
  <c r="D7" i="6"/>
  <c r="C7" i="6"/>
  <c r="B7" i="6"/>
  <c r="H6" i="6"/>
  <c r="K6" i="6" s="1"/>
  <c r="F6" i="6"/>
  <c r="D6" i="6"/>
  <c r="C6" i="6"/>
  <c r="B6" i="6"/>
  <c r="G29" i="6"/>
  <c r="G28" i="6"/>
  <c r="G27" i="6"/>
  <c r="M26" i="6"/>
  <c r="L26" i="6"/>
  <c r="G26" i="6"/>
  <c r="M24" i="6"/>
  <c r="L24" i="6"/>
  <c r="G24" i="6"/>
  <c r="M22" i="6"/>
  <c r="L22" i="6"/>
  <c r="G22" i="6"/>
  <c r="G18" i="6"/>
  <c r="G16" i="6"/>
  <c r="G15" i="6"/>
  <c r="M14" i="6"/>
  <c r="L14" i="6"/>
  <c r="G14" i="6"/>
  <c r="G21" i="6"/>
  <c r="M12" i="6"/>
  <c r="L12" i="6"/>
  <c r="G12" i="6"/>
  <c r="M10" i="6"/>
  <c r="L10" i="6"/>
  <c r="G10" i="6"/>
  <c r="H37" i="6"/>
  <c r="K37" i="6" s="1"/>
  <c r="F37" i="6"/>
  <c r="D37" i="6"/>
  <c r="P37" i="6" s="1"/>
  <c r="C37" i="6"/>
  <c r="N37" i="6" s="1"/>
  <c r="B37" i="6"/>
  <c r="H36" i="6"/>
  <c r="K36" i="6" s="1"/>
  <c r="F36" i="6"/>
  <c r="D36" i="6"/>
  <c r="P36" i="6" s="1"/>
  <c r="C36" i="6"/>
  <c r="N36" i="6" s="1"/>
  <c r="B36" i="6"/>
  <c r="H35" i="6"/>
  <c r="K35" i="6" s="1"/>
  <c r="F35" i="6"/>
  <c r="D35" i="6"/>
  <c r="P35" i="6" s="1"/>
  <c r="C35" i="6"/>
  <c r="N35" i="6" s="1"/>
  <c r="B35" i="6"/>
  <c r="G32" i="6" l="1"/>
  <c r="E6" i="6"/>
  <c r="E7" i="6"/>
  <c r="E8" i="6"/>
  <c r="E37" i="6"/>
  <c r="R37" i="6" s="1"/>
  <c r="E36" i="6"/>
  <c r="R36" i="6" s="1"/>
  <c r="E35" i="6"/>
  <c r="R35" i="6" s="1"/>
  <c r="O37" i="6"/>
  <c r="O36" i="6"/>
  <c r="O35" i="6"/>
  <c r="G37" i="6"/>
  <c r="G35" i="6"/>
  <c r="G36" i="6"/>
  <c r="G8" i="6"/>
  <c r="M37" i="6"/>
  <c r="G7" i="6"/>
  <c r="M36" i="6"/>
  <c r="L35" i="6"/>
  <c r="G6" i="6"/>
  <c r="M35" i="6"/>
  <c r="L37" i="6"/>
  <c r="L36" i="6"/>
  <c r="M28" i="2" l="1"/>
  <c r="N28" i="2" s="1"/>
  <c r="M27" i="2"/>
  <c r="M26" i="2"/>
  <c r="M25" i="2"/>
  <c r="M24" i="2"/>
  <c r="M23" i="2"/>
  <c r="M22" i="2"/>
  <c r="N22" i="2" s="1"/>
  <c r="M21" i="2"/>
  <c r="M20" i="2"/>
  <c r="M19" i="2"/>
  <c r="M18" i="2"/>
  <c r="M17" i="2"/>
  <c r="M16" i="2"/>
  <c r="M15" i="2"/>
  <c r="M14" i="2"/>
  <c r="M13" i="2"/>
  <c r="M12" i="2"/>
  <c r="M11" i="2"/>
  <c r="M10" i="2"/>
  <c r="M9" i="2"/>
  <c r="M8" i="2"/>
  <c r="M7" i="2"/>
  <c r="H28" i="2"/>
  <c r="H27" i="2"/>
  <c r="H26" i="2"/>
  <c r="H25" i="2"/>
  <c r="H24" i="2"/>
  <c r="H23" i="2"/>
  <c r="H22" i="2"/>
  <c r="H21" i="2"/>
  <c r="H20" i="2"/>
  <c r="H19" i="2"/>
  <c r="H18" i="2"/>
  <c r="H17" i="2"/>
  <c r="H16" i="2"/>
  <c r="H15" i="2"/>
  <c r="H14" i="2"/>
  <c r="H13" i="2"/>
  <c r="H12" i="2"/>
  <c r="H11" i="2"/>
  <c r="H10" i="2"/>
  <c r="H9" i="2"/>
  <c r="H8" i="2"/>
  <c r="H7" i="2"/>
  <c r="F28" i="2"/>
  <c r="F27" i="2"/>
  <c r="F26" i="2"/>
  <c r="F25" i="2"/>
  <c r="F24" i="2"/>
  <c r="F23" i="2"/>
  <c r="F22" i="2"/>
  <c r="F21" i="2"/>
  <c r="F20" i="2"/>
  <c r="F19" i="2"/>
  <c r="F18" i="2"/>
  <c r="F17" i="2"/>
  <c r="F16" i="2"/>
  <c r="F15" i="2"/>
  <c r="F14" i="2"/>
  <c r="F13" i="2"/>
  <c r="F12" i="2"/>
  <c r="F11" i="2"/>
  <c r="F10" i="2"/>
  <c r="F9" i="2"/>
  <c r="F8" i="2"/>
  <c r="F7" i="2"/>
  <c r="N18" i="2" l="1"/>
  <c r="N20" i="2"/>
  <c r="N24" i="2"/>
  <c r="N13" i="2"/>
  <c r="N17" i="2"/>
  <c r="N11" i="2"/>
  <c r="G25" i="2"/>
  <c r="G17" i="2"/>
  <c r="G10" i="2"/>
  <c r="G18" i="2"/>
  <c r="G11" i="2"/>
  <c r="G19" i="2"/>
  <c r="G27" i="2"/>
  <c r="G12" i="2"/>
  <c r="G21" i="2"/>
  <c r="G20" i="2"/>
  <c r="G26" i="2"/>
  <c r="G13" i="2"/>
  <c r="G8" i="2"/>
  <c r="G16" i="2"/>
  <c r="G24" i="2"/>
  <c r="N10" i="2"/>
  <c r="G22" i="2"/>
  <c r="N15" i="2"/>
  <c r="N19" i="2"/>
  <c r="N27" i="2"/>
  <c r="G9" i="2"/>
  <c r="N8" i="2"/>
  <c r="G7" i="2"/>
  <c r="G15" i="2"/>
  <c r="G23" i="2"/>
  <c r="N7" i="2"/>
  <c r="N14" i="2"/>
  <c r="N21" i="2"/>
  <c r="N25" i="2"/>
  <c r="G28" i="2"/>
  <c r="G14" i="2"/>
  <c r="N9" i="2"/>
  <c r="N12" i="2"/>
  <c r="N16" i="2"/>
  <c r="N23" i="2"/>
  <c r="N26" i="2"/>
  <c r="L28" i="2" l="1"/>
  <c r="L27" i="2"/>
  <c r="L26" i="2"/>
  <c r="L25" i="2"/>
  <c r="L24" i="2"/>
  <c r="L23" i="2"/>
  <c r="L22" i="2"/>
  <c r="L21" i="2"/>
  <c r="L20" i="2"/>
  <c r="L19" i="2"/>
  <c r="L18" i="2"/>
  <c r="L17" i="2"/>
  <c r="L16" i="2"/>
  <c r="L15" i="2"/>
  <c r="L14" i="2"/>
  <c r="L13" i="2"/>
  <c r="L12" i="2"/>
  <c r="L11" i="2"/>
  <c r="L10" i="2"/>
  <c r="L9" i="2"/>
  <c r="L8" i="2"/>
  <c r="L7" i="2"/>
  <c r="J28" i="2"/>
  <c r="J27" i="2"/>
  <c r="J26" i="2"/>
  <c r="J25" i="2"/>
  <c r="J24" i="2"/>
  <c r="J23" i="2"/>
  <c r="J22" i="2"/>
  <c r="J21" i="2"/>
  <c r="J20" i="2"/>
  <c r="J19" i="2"/>
  <c r="J18" i="2"/>
  <c r="J17" i="2"/>
  <c r="J16" i="2"/>
  <c r="J15" i="2"/>
  <c r="J14" i="2"/>
  <c r="J13" i="2"/>
  <c r="J12" i="2"/>
  <c r="J11" i="2"/>
  <c r="J10" i="2"/>
  <c r="J9" i="2"/>
  <c r="J8" i="2"/>
  <c r="J7" i="2"/>
  <c r="E28" i="2"/>
  <c r="E27" i="2"/>
  <c r="E26" i="2"/>
  <c r="E25" i="2"/>
  <c r="E24" i="2"/>
  <c r="E23" i="2"/>
  <c r="E22" i="2"/>
  <c r="E21" i="2"/>
  <c r="E20" i="2"/>
  <c r="E19" i="2"/>
  <c r="E18" i="2"/>
  <c r="E17" i="2"/>
  <c r="E16" i="2"/>
  <c r="E15" i="2"/>
  <c r="E14" i="2"/>
  <c r="E13" i="2"/>
  <c r="E12" i="2"/>
  <c r="E11" i="2"/>
  <c r="E10" i="2"/>
  <c r="E9" i="2"/>
  <c r="E8" i="2"/>
  <c r="E7" i="2"/>
  <c r="C28" i="2"/>
  <c r="C27" i="2"/>
  <c r="C26" i="2"/>
  <c r="C25" i="2"/>
  <c r="C24" i="2"/>
  <c r="C23" i="2"/>
  <c r="C22" i="2"/>
  <c r="C21" i="2"/>
  <c r="C20" i="2"/>
  <c r="C19" i="2"/>
  <c r="C18" i="2"/>
  <c r="C17" i="2"/>
  <c r="C16" i="2"/>
  <c r="C15" i="2"/>
  <c r="C14" i="2"/>
  <c r="C13" i="2"/>
  <c r="C12" i="2"/>
  <c r="C11" i="2"/>
  <c r="C10" i="2"/>
  <c r="C9" i="2"/>
  <c r="C8" i="2"/>
  <c r="C7" i="2"/>
  <c r="G13" i="6"/>
  <c r="G17" i="6" s="1"/>
</calcChain>
</file>

<file path=xl/sharedStrings.xml><?xml version="1.0" encoding="utf-8"?>
<sst xmlns="http://schemas.openxmlformats.org/spreadsheetml/2006/main" count="254" uniqueCount="206">
  <si>
    <t xml:space="preserve"> </t>
  </si>
  <si>
    <t>экспорт</t>
  </si>
  <si>
    <t>%</t>
  </si>
  <si>
    <t>импорт</t>
  </si>
  <si>
    <t>n1*p1</t>
  </si>
  <si>
    <t>n1*p0</t>
  </si>
  <si>
    <t>n0*p0</t>
  </si>
  <si>
    <t>A</t>
  </si>
  <si>
    <t>B</t>
  </si>
  <si>
    <t>C</t>
  </si>
  <si>
    <t>0201-0208</t>
  </si>
  <si>
    <t>10</t>
  </si>
  <si>
    <t>1101</t>
  </si>
  <si>
    <t>2601</t>
  </si>
  <si>
    <t>2610</t>
  </si>
  <si>
    <t>2701</t>
  </si>
  <si>
    <t>2709</t>
  </si>
  <si>
    <t>2710</t>
  </si>
  <si>
    <t>271121000</t>
  </si>
  <si>
    <t>280470</t>
  </si>
  <si>
    <t>281820</t>
  </si>
  <si>
    <t>5201</t>
  </si>
  <si>
    <t>7106</t>
  </si>
  <si>
    <t>7108</t>
  </si>
  <si>
    <t>7202</t>
  </si>
  <si>
    <t>7208-7212</t>
  </si>
  <si>
    <t>7403</t>
  </si>
  <si>
    <t>7601</t>
  </si>
  <si>
    <t>7801</t>
  </si>
  <si>
    <t>7901</t>
  </si>
  <si>
    <t>8108</t>
  </si>
  <si>
    <t>Беларусь</t>
  </si>
  <si>
    <t>Украина</t>
  </si>
  <si>
    <t>Германия</t>
  </si>
  <si>
    <t>Италия</t>
  </si>
  <si>
    <t>Финляндия</t>
  </si>
  <si>
    <t>Франция</t>
  </si>
  <si>
    <t>Швейцария</t>
  </si>
  <si>
    <t>Венгрия</t>
  </si>
  <si>
    <t>Польша</t>
  </si>
  <si>
    <t>Чехия</t>
  </si>
  <si>
    <t>Румыния</t>
  </si>
  <si>
    <t>АЗИЯ</t>
  </si>
  <si>
    <t>Иран</t>
  </si>
  <si>
    <t>Канада</t>
  </si>
  <si>
    <t>Швеция</t>
  </si>
  <si>
    <t>Испания</t>
  </si>
  <si>
    <t>Литва</t>
  </si>
  <si>
    <t>Болгария</t>
  </si>
  <si>
    <t>Хорватия</t>
  </si>
  <si>
    <t>Вьетнам</t>
  </si>
  <si>
    <t>Индия</t>
  </si>
  <si>
    <t>Бразилия</t>
  </si>
  <si>
    <t>A-C</t>
  </si>
  <si>
    <t>A-B</t>
  </si>
  <si>
    <t>B-C</t>
  </si>
  <si>
    <t>сальдо</t>
  </si>
  <si>
    <t>Фосфор</t>
  </si>
  <si>
    <t>n0</t>
  </si>
  <si>
    <t>n1</t>
  </si>
  <si>
    <t>p0</t>
  </si>
  <si>
    <t>p1</t>
  </si>
  <si>
    <t>3 кв.14г.</t>
  </si>
  <si>
    <t>2 кв.15г.</t>
  </si>
  <si>
    <t>9 мес.14г</t>
  </si>
  <si>
    <t>Қазақстан Республикасының тауарлармен халықаралық саудасы</t>
  </si>
  <si>
    <t>Мазмұны:</t>
  </si>
  <si>
    <t xml:space="preserve">1. Парақ </t>
  </si>
  <si>
    <t>2. Парақ</t>
  </si>
  <si>
    <t>Ресми статистика деректері бойынша экспорттың және импорттың құрылымы</t>
  </si>
  <si>
    <t xml:space="preserve">3. Парақ </t>
  </si>
  <si>
    <t>Ресми статистика деректері бойынша жекелеген тауарлардың экспорты бойынша бағаны және сандық жеткізулерді талдау</t>
  </si>
  <si>
    <t xml:space="preserve">4. Парақ </t>
  </si>
  <si>
    <t>Ресми статистика деректері бойынша сыртқы сауданың географиялық құрылымы</t>
  </si>
  <si>
    <t>* Еуразиялық экономикалық одағына мүше мемлекеттердің өзара сауда бойынша статистикалық есептілік деректері және үшінші елдермен декларацияланатын сыртқы сауда операциялары. Ресми сауда бойынша деректерде импорт құнына  төлем балансын жіктеу бойынша "Қызметтер" бабында көрініс табатын, жүкті Қазақстанның шекарасына дейін  тасымалдау шығыстарын қоса алғанда СИФ түрі бойынша бағалар кіргізілген</t>
  </si>
  <si>
    <t>млн. АҚШ доллары</t>
  </si>
  <si>
    <t>Қазақстан Республикасының 2021 жылғы және 2022 жылғы 9 айындағы сыртқы сауда айналымы</t>
  </si>
  <si>
    <t>2021 жыл</t>
  </si>
  <si>
    <t>1-тоқсан</t>
  </si>
  <si>
    <t>2-тоқсан</t>
  </si>
  <si>
    <t>3-тоқсан</t>
  </si>
  <si>
    <t>9 ай</t>
  </si>
  <si>
    <t>4-тоқсан</t>
  </si>
  <si>
    <t>Тауарлар (сальдо)</t>
  </si>
  <si>
    <t>Ресми сауда</t>
  </si>
  <si>
    <t>Бақал сауда</t>
  </si>
  <si>
    <t>Тауарлар экспорты (кредит)</t>
  </si>
  <si>
    <t>Төлем балансы әдіснамасы бойынша негізгі тауарлар</t>
  </si>
  <si>
    <t>Экспорт ФОБ (ресми сауда)*</t>
  </si>
  <si>
    <t>Төлем балансы түзетулер</t>
  </si>
  <si>
    <t>Айлақтан сатып алған тауарлар</t>
  </si>
  <si>
    <t>Қайта өңдеуге арналған тауарлар</t>
  </si>
  <si>
    <t>Басқа түзетулер**</t>
  </si>
  <si>
    <t>Шетелдегі тауарларды қайта сату шеңберіндегі тауарлардың таза экспорты</t>
  </si>
  <si>
    <t>Шетелде тауарларды қайта сату шеңберінде сатып алынған тауарлар</t>
  </si>
  <si>
    <t>Шетелде тауарларды қайта сату шеңберінде сатылған тауарлар</t>
  </si>
  <si>
    <t>Монетарлық емес алтын</t>
  </si>
  <si>
    <t>Тауарлар импорты (дебет)</t>
  </si>
  <si>
    <t>Импорт СИФ (ресми сауда)*</t>
  </si>
  <si>
    <t>Бағаларға түзету ФОБ (фрахт)*</t>
  </si>
  <si>
    <t>Басқа түзетулер</t>
  </si>
  <si>
    <t>Сыртқы сауда айналымы</t>
  </si>
  <si>
    <t>Ресми сауда*</t>
  </si>
  <si>
    <t>Жеке тұлғалармен әкелінген автомобильдер (ресми статистикаға енгізілгендерден басқа)</t>
  </si>
  <si>
    <t>Шетелдік интернет-дүкендерде жеке тұлғалармен сатып алынған тауарлар</t>
  </si>
  <si>
    <t>2022 жыл</t>
  </si>
  <si>
    <t xml:space="preserve">1 тоқ.22ж./ 1 тоқ.21ж. </t>
  </si>
  <si>
    <t xml:space="preserve">1 тоқ.22ж./ 4 тоқ.21ж. </t>
  </si>
  <si>
    <t xml:space="preserve">2 тоқ.22ж./  2 тоқ.21ж. </t>
  </si>
  <si>
    <t xml:space="preserve">2 тоқ.22ж./ 1 тоқ.22ж. </t>
  </si>
  <si>
    <t>3 тоқ.22ж./ 3 тоқ.21ж.</t>
  </si>
  <si>
    <t>3 тоқ.22ж./ 2 тоқ.22ж.</t>
  </si>
  <si>
    <t>9 ай 22 ж./ 9 ай 21ж.</t>
  </si>
  <si>
    <r>
      <rPr>
        <vertAlign val="superscript"/>
        <sz val="10"/>
        <rFont val="Times New Roman"/>
        <family val="1"/>
        <charset val="204"/>
      </rPr>
      <t>1</t>
    </r>
    <r>
      <rPr>
        <sz val="10"/>
        <rFont val="Times New Roman"/>
        <family val="1"/>
        <charset val="204"/>
      </rPr>
      <t>Концентрация коэффициенті жекелеген тауарлар тобының экспорты\импортының олардың жалпы көлеміне қатынастары квадраттарының сомасының квадрат түбірі ретінде есептеледі. 
Коэффициенттің ұлғаюы жекелеген тауарлар тобының жалпы көлемдегі үлесінің ұлғаюын білдіреді</t>
    </r>
  </si>
  <si>
    <t>Тауар тобының атауы</t>
  </si>
  <si>
    <t>2021  жылғы 9 ай</t>
  </si>
  <si>
    <t>сыртқы сауда
 айналымы</t>
  </si>
  <si>
    <t>2022  жылғы 9 ай</t>
  </si>
  <si>
    <t>Тауар концентрациясының коэффициенті¹</t>
  </si>
  <si>
    <t xml:space="preserve">Тірі мал және мал шаруашылығының өнімдері </t>
  </si>
  <si>
    <t xml:space="preserve">Өсімдік өнімдері  </t>
  </si>
  <si>
    <t>Мал немесе өсімдік майлары</t>
  </si>
  <si>
    <t xml:space="preserve">Азық-түлік өнеркәсібінің өнімдері, алкоголь, темекі </t>
  </si>
  <si>
    <t xml:space="preserve">Минералды өнімдер </t>
  </si>
  <si>
    <t xml:space="preserve">Химия өнеркәсібінің өнімі   </t>
  </si>
  <si>
    <t xml:space="preserve">Пластмасса және одан жасалған бұйым: каучук      </t>
  </si>
  <si>
    <t>Тері шикізаты, тері, аң терісі шикізаты және бұйымдар</t>
  </si>
  <si>
    <t xml:space="preserve">Ағаш және ағаштан жасалған бұйымдар   </t>
  </si>
  <si>
    <t xml:space="preserve">Қағаз массасы </t>
  </si>
  <si>
    <t xml:space="preserve">Тоқыма және тоқыма бұйымдар  </t>
  </si>
  <si>
    <t xml:space="preserve">Аяқ киім және бас киім, қол шатыр, таяқ </t>
  </si>
  <si>
    <t xml:space="preserve">Тастан, гипстен, цементтен және асбестен жасалған бұйымдар   </t>
  </si>
  <si>
    <t>Асыл немесе жартылай асыл тастар, қымбат металдар</t>
  </si>
  <si>
    <t>Асыл емес металдар және олардан жасалған бұйымдар</t>
  </si>
  <si>
    <t>Машиналар, жабдық, механизмдер; электротехникалық жабдық</t>
  </si>
  <si>
    <t xml:space="preserve">Жер, әуе және су көлігі құралдары </t>
  </si>
  <si>
    <t>Оптикалық, фотографиялық аспаптар мен аппараттар</t>
  </si>
  <si>
    <t>Әртүрлі өнеркәсіп тауарлары</t>
  </si>
  <si>
    <t xml:space="preserve">Өнер туындылары; антиквариат  </t>
  </si>
  <si>
    <t>Аралас жүк</t>
  </si>
  <si>
    <t>Барлығы</t>
  </si>
  <si>
    <t>Белгілері:</t>
  </si>
  <si>
    <t>2021ж. 9 айындағы экспорттың сандық жеткізулері</t>
  </si>
  <si>
    <t xml:space="preserve">2021ж. 9 айындағы тауарлардың орташа өлшемді шарттық бағасы </t>
  </si>
  <si>
    <t>2022ж. 9 айындағы экспорттың сандық жеткізулері</t>
  </si>
  <si>
    <t xml:space="preserve">2022ж. 9 айындағы тауарлардың орташа өлшемді шарттық бағасы </t>
  </si>
  <si>
    <t xml:space="preserve">2021ж. 9 айындағы тауарлардың бағалары бойынша 2022ж. 9 айындағы экспорт көлемінің  құны </t>
  </si>
  <si>
    <t xml:space="preserve"> СЭҚ ТН коды</t>
  </si>
  <si>
    <t>2021 жылғы қаңтар-қыркүйек</t>
  </si>
  <si>
    <t>2020 жылғы қаңтар-қыркүйек</t>
  </si>
  <si>
    <t>Құны (млн. АҚШ доллары)</t>
  </si>
  <si>
    <t xml:space="preserve"> 2021 жылғы                           9 айында экспорттың 2020 жылғы 9 айында қатысты  ұлғаюы(+)/азаюы(-)</t>
  </si>
  <si>
    <t>оның ішінде</t>
  </si>
  <si>
    <t>бағаның өзгеруі есебінен</t>
  </si>
  <si>
    <t>санның өзгеруі есебінен</t>
  </si>
  <si>
    <t>Барлық экспорт</t>
  </si>
  <si>
    <t>Негізгі экспорттық номенклатура</t>
  </si>
  <si>
    <t>Ет және қосалқы азық-түліктер</t>
  </si>
  <si>
    <t>Астық</t>
  </si>
  <si>
    <t>Ұн</t>
  </si>
  <si>
    <t>Руда және темір концентраттар</t>
  </si>
  <si>
    <t>Руда және хром концентраттар</t>
  </si>
  <si>
    <t>Тас көмір</t>
  </si>
  <si>
    <t>Мұнай және газ конденсаты</t>
  </si>
  <si>
    <t>Мұнай өңдеу өнімдері</t>
  </si>
  <si>
    <t>Табиғи газ</t>
  </si>
  <si>
    <t>Сазбалшық</t>
  </si>
  <si>
    <t>Радиоактивті химиялық элементтер және радиоактивті изотоптар</t>
  </si>
  <si>
    <t>Мақта талшығы</t>
  </si>
  <si>
    <t>Күміс</t>
  </si>
  <si>
    <t>Алтын</t>
  </si>
  <si>
    <t>Ферроқорытпалар</t>
  </si>
  <si>
    <t>Қара металды жалдау</t>
  </si>
  <si>
    <t>Тазартылған мыс және қорытпалар</t>
  </si>
  <si>
    <t>Өңделмген алюминий</t>
  </si>
  <si>
    <t>Өңделмеген қорғасын</t>
  </si>
  <si>
    <t>Өңделмеген мырыш</t>
  </si>
  <si>
    <t>Титан және одан жасалған бұйымдар</t>
  </si>
  <si>
    <t>2021 жылғы 9 ай</t>
  </si>
  <si>
    <t>сыртқы сауда 
айналымы</t>
  </si>
  <si>
    <t>2022 жылғы 9 ай</t>
  </si>
  <si>
    <t>БАРЛЫҒЫ</t>
  </si>
  <si>
    <t>ТМД</t>
  </si>
  <si>
    <t>оның ішінде:</t>
  </si>
  <si>
    <t xml:space="preserve">Армения </t>
  </si>
  <si>
    <t>Қырғызстан</t>
  </si>
  <si>
    <t>Ресей Федерациясы</t>
  </si>
  <si>
    <t>Тәжікстан</t>
  </si>
  <si>
    <t>Өзбекстан</t>
  </si>
  <si>
    <t>ЕУРАЗИЯ ЭКОНОМИКАЛЫҚ ОДАҒЫ</t>
  </si>
  <si>
    <t>ӘЛЕМНІҢ ҚАЛҒАН ЕЛДЕРІ</t>
  </si>
  <si>
    <t>ЕУРОПА</t>
  </si>
  <si>
    <t> Еуропа Одағы</t>
  </si>
  <si>
    <t>Еуроаймақ</t>
  </si>
  <si>
    <t>Грекия</t>
  </si>
  <si>
    <t>Hидерланд</t>
  </si>
  <si>
    <t>Еуро аймақтан
 тыс елдер</t>
  </si>
  <si>
    <t>Ұлыбритания</t>
  </si>
  <si>
    <t>Ауғанстан</t>
  </si>
  <si>
    <t>Қытай</t>
  </si>
  <si>
    <t xml:space="preserve">Корей Республикасы </t>
  </si>
  <si>
    <t>Біріккен Араб Әмірліктері</t>
  </si>
  <si>
    <t>Түркия</t>
  </si>
  <si>
    <t>Жапония</t>
  </si>
  <si>
    <t>БАСҚА ЕЛДЕР</t>
  </si>
  <si>
    <t>АҚШ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</si>
</sst>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р_._-;\-* #,##0.00_р_._-;_-* &quot;-&quot;??_р_._-;_-@_-"/>
    <numFmt numFmtId="165" formatCode="_-* #,##0\ _р_._-;\-* #,##0\ _р_._-;_-* &quot;-&quot;\ _р_._-;_-@_-"/>
    <numFmt numFmtId="166" formatCode="_-* #,##0.00\ _р_._-;\-* #,##0.00\ _р_._-;_-* &quot;-&quot;??\ _р_._-;_-@_-"/>
    <numFmt numFmtId="167" formatCode="0.0"/>
    <numFmt numFmtId="168" formatCode="#,##0.0"/>
    <numFmt numFmtId="169" formatCode="0.00000"/>
  </numFmts>
  <fonts count="70"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1"/>
      <color indexed="8"/>
      <name val="Calibri"/>
      <family val="2"/>
      <charset val="204"/>
    </font>
    <font>
      <sz val="11"/>
      <color indexed="9"/>
      <name val="Calibri"/>
      <family val="2"/>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Times New Roman CYR"/>
      <charset val="204"/>
    </font>
    <font>
      <sz val="11"/>
      <color indexed="8"/>
      <name val="Times New Roman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0"/>
      <name val="Helv"/>
    </font>
    <font>
      <sz val="10"/>
      <color indexed="0"/>
      <name val="Helv"/>
    </font>
    <font>
      <sz val="11"/>
      <color indexed="10"/>
      <name val="Calibri"/>
      <family val="2"/>
      <charset val="204"/>
    </font>
    <font>
      <sz val="8"/>
      <name val="Arial Cyr"/>
    </font>
    <font>
      <sz val="11"/>
      <color indexed="17"/>
      <name val="Calibri"/>
      <family val="2"/>
      <charset val="204"/>
    </font>
    <font>
      <sz val="10"/>
      <name val="Times New Roman"/>
      <family val="1"/>
      <charset val="204"/>
    </font>
    <font>
      <i/>
      <sz val="10"/>
      <name val="Times New Roman"/>
      <family val="1"/>
      <charset val="204"/>
    </font>
    <font>
      <b/>
      <sz val="10"/>
      <name val="Times New Roman"/>
      <family val="1"/>
      <charset val="204"/>
    </font>
    <font>
      <b/>
      <i/>
      <sz val="10"/>
      <name val="Times New Roman"/>
      <family val="1"/>
      <charset val="204"/>
    </font>
    <font>
      <b/>
      <sz val="11"/>
      <name val="Times New Roman"/>
      <family val="1"/>
      <charset val="204"/>
    </font>
    <font>
      <b/>
      <sz val="10"/>
      <color indexed="16"/>
      <name val="Times New Roman"/>
      <family val="1"/>
      <charset val="204"/>
    </font>
    <font>
      <sz val="10"/>
      <name val="Arial"/>
      <family val="2"/>
      <charset val="204"/>
    </font>
    <font>
      <sz val="10"/>
      <name val="Arial Cyr"/>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1"/>
      <color indexed="53"/>
      <name val="Calibri"/>
      <family val="2"/>
      <charset val="204"/>
    </font>
    <font>
      <sz val="10"/>
      <name val="Arial"/>
      <family val="2"/>
      <charset val="204"/>
    </font>
    <font>
      <sz val="11"/>
      <color theme="1"/>
      <name val="Calibri"/>
      <family val="2"/>
      <scheme val="minor"/>
    </font>
    <font>
      <sz val="11"/>
      <color theme="1"/>
      <name val="Calibri"/>
      <family val="2"/>
      <charset val="204"/>
      <scheme val="minor"/>
    </font>
    <font>
      <b/>
      <sz val="10"/>
      <color theme="9" tint="-0.249977111117893"/>
      <name val="Times New Roman"/>
      <family val="1"/>
      <charset val="204"/>
    </font>
    <font>
      <sz val="11"/>
      <color theme="1"/>
      <name val="Times New Roman Cyr"/>
      <family val="2"/>
      <charset val="204"/>
    </font>
    <font>
      <sz val="10"/>
      <name val="Arial"/>
      <family val="2"/>
      <charset val="204"/>
    </font>
    <font>
      <sz val="10"/>
      <name val="Calibri"/>
      <family val="2"/>
      <charset val="204"/>
      <scheme val="minor"/>
    </font>
    <font>
      <sz val="10"/>
      <color indexed="16"/>
      <name val="Times New Roman"/>
      <family val="1"/>
      <charset val="204"/>
    </font>
    <font>
      <sz val="10"/>
      <color theme="9" tint="-0.249977111117893"/>
      <name val="Times New Roman"/>
      <family val="1"/>
      <charset val="204"/>
    </font>
    <font>
      <sz val="10"/>
      <name val="Times New Roman CYR"/>
      <family val="1"/>
      <charset val="204"/>
    </font>
    <font>
      <b/>
      <sz val="10"/>
      <name val="Times New Roman Cyr"/>
      <charset val="204"/>
    </font>
    <font>
      <sz val="10"/>
      <name val="Times New Roman"/>
      <family val="1"/>
    </font>
    <font>
      <i/>
      <sz val="10"/>
      <name val="Calibri"/>
      <family val="2"/>
      <charset val="204"/>
      <scheme val="minor"/>
    </font>
    <font>
      <b/>
      <sz val="14"/>
      <name val="Arial Cyr"/>
      <charset val="204"/>
    </font>
    <font>
      <sz val="11"/>
      <name val="Arial Cyr"/>
      <charset val="204"/>
    </font>
    <font>
      <b/>
      <sz val="10"/>
      <name val="Arial Cyr"/>
      <charset val="204"/>
    </font>
    <font>
      <u/>
      <sz val="10"/>
      <color theme="10"/>
      <name val="Arial Cyr"/>
      <charset val="204"/>
    </font>
    <font>
      <vertAlign val="superscript"/>
      <sz val="10"/>
      <name val="Times New Roman"/>
      <family val="1"/>
      <charset val="204"/>
    </font>
    <font>
      <b/>
      <sz val="11"/>
      <name val="Calibri"/>
      <family val="2"/>
      <charset val="204"/>
      <scheme val="minor"/>
    </font>
    <font>
      <b/>
      <i/>
      <sz val="11"/>
      <name val="Calibri"/>
      <family val="2"/>
      <charset val="204"/>
      <scheme val="minor"/>
    </font>
  </fonts>
  <fills count="40">
    <fill>
      <patternFill patternType="none"/>
    </fill>
    <fill>
      <patternFill patternType="gray125"/>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2"/>
      </patternFill>
    </fill>
    <fill>
      <patternFill patternType="solid">
        <fgColor indexed="23"/>
      </patternFill>
    </fill>
    <fill>
      <patternFill patternType="solid">
        <fgColor indexed="55"/>
      </patternFill>
    </fill>
    <fill>
      <patternFill patternType="solid">
        <fgColor theme="6" tint="0.79998168889431442"/>
        <bgColor indexed="64"/>
      </patternFill>
    </fill>
    <fill>
      <patternFill patternType="solid">
        <fgColor theme="0"/>
        <bgColor indexed="64"/>
      </patternFill>
    </fill>
  </fills>
  <borders count="34">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54"/>
      </bottom>
      <diagonal/>
    </border>
    <border>
      <left/>
      <right/>
      <top/>
      <bottom style="medium">
        <color indexed="30"/>
      </bottom>
      <diagonal/>
    </border>
    <border>
      <left/>
      <right/>
      <top/>
      <bottom style="medium">
        <color indexed="54"/>
      </bottom>
      <diagonal/>
    </border>
    <border>
      <left/>
      <right/>
      <top style="thin">
        <color indexed="62"/>
      </top>
      <bottom style="double">
        <color indexed="6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53"/>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s>
  <cellStyleXfs count="560">
    <xf numFmtId="0" fontId="0"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0" fillId="0" borderId="0"/>
    <xf numFmtId="0" fontId="50" fillId="0" borderId="0"/>
    <xf numFmtId="0" fontId="5" fillId="0" borderId="0"/>
    <xf numFmtId="0" fontId="50" fillId="0" borderId="0"/>
    <xf numFmtId="0" fontId="5" fillId="0" borderId="0"/>
    <xf numFmtId="0" fontId="5" fillId="0" borderId="0"/>
    <xf numFmtId="0" fontId="42" fillId="0" borderId="0"/>
    <xf numFmtId="0" fontId="5" fillId="0" borderId="0"/>
    <xf numFmtId="0" fontId="5" fillId="0" borderId="0"/>
    <xf numFmtId="0" fontId="5" fillId="0" borderId="0"/>
    <xf numFmtId="0" fontId="50" fillId="0" borderId="0"/>
    <xf numFmtId="0" fontId="50" fillId="0" borderId="0"/>
    <xf numFmtId="0" fontId="5" fillId="0" borderId="0"/>
    <xf numFmtId="0" fontId="50"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0" fillId="0" borderId="0"/>
    <xf numFmtId="0" fontId="50" fillId="0" borderId="0"/>
    <xf numFmtId="0" fontId="5" fillId="0" borderId="0"/>
    <xf numFmtId="0" fontId="50" fillId="0" borderId="0"/>
    <xf numFmtId="0" fontId="5" fillId="0" borderId="0"/>
    <xf numFmtId="0" fontId="5"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4"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2"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2"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4" fillId="0" borderId="0"/>
    <xf numFmtId="4" fontId="8" fillId="22" borderId="1" applyNumberFormat="0" applyProtection="0">
      <alignment vertical="center"/>
    </xf>
    <xf numFmtId="4" fontId="9" fillId="23" borderId="1" applyNumberFormat="0" applyProtection="0">
      <alignment vertical="center"/>
    </xf>
    <xf numFmtId="4" fontId="8" fillId="23" borderId="1" applyNumberFormat="0" applyProtection="0">
      <alignment horizontal="left" vertical="center" indent="1"/>
    </xf>
    <xf numFmtId="0" fontId="8" fillId="23" borderId="1" applyNumberFormat="0" applyProtection="0">
      <alignment horizontal="left" vertical="top" indent="1"/>
    </xf>
    <xf numFmtId="4" fontId="8" fillId="24" borderId="0" applyNumberFormat="0" applyProtection="0">
      <alignment horizontal="left" vertical="center" indent="1"/>
    </xf>
    <xf numFmtId="4" fontId="10" fillId="4" borderId="1" applyNumberFormat="0" applyProtection="0">
      <alignment horizontal="right" vertical="center"/>
    </xf>
    <xf numFmtId="4" fontId="10" fillId="5" borderId="1" applyNumberFormat="0" applyProtection="0">
      <alignment horizontal="right" vertical="center"/>
    </xf>
    <xf numFmtId="4" fontId="10" fillId="25" borderId="1" applyNumberFormat="0" applyProtection="0">
      <alignment horizontal="right" vertical="center"/>
    </xf>
    <xf numFmtId="4" fontId="10" fillId="17" borderId="1" applyNumberFormat="0" applyProtection="0">
      <alignment horizontal="right" vertical="center"/>
    </xf>
    <xf numFmtId="4" fontId="10" fillId="21" borderId="1" applyNumberFormat="0" applyProtection="0">
      <alignment horizontal="right" vertical="center"/>
    </xf>
    <xf numFmtId="4" fontId="10" fillId="26" borderId="1" applyNumberFormat="0" applyProtection="0">
      <alignment horizontal="right" vertical="center"/>
    </xf>
    <xf numFmtId="4" fontId="10" fillId="15" borderId="1" applyNumberFormat="0" applyProtection="0">
      <alignment horizontal="right" vertical="center"/>
    </xf>
    <xf numFmtId="4" fontId="10" fillId="27" borderId="1" applyNumberFormat="0" applyProtection="0">
      <alignment horizontal="right" vertical="center"/>
    </xf>
    <xf numFmtId="4" fontId="10" fillId="14" borderId="1" applyNumberFormat="0" applyProtection="0">
      <alignment horizontal="right" vertical="center"/>
    </xf>
    <xf numFmtId="4" fontId="8" fillId="28" borderId="2" applyNumberFormat="0" applyProtection="0">
      <alignment horizontal="left" vertical="center" indent="1"/>
    </xf>
    <xf numFmtId="4" fontId="10" fillId="29" borderId="0" applyNumberFormat="0" applyProtection="0">
      <alignment horizontal="left" vertical="center" indent="1"/>
    </xf>
    <xf numFmtId="4" fontId="11" fillId="30" borderId="0" applyNumberFormat="0" applyProtection="0">
      <alignment horizontal="left" vertical="center" indent="1"/>
    </xf>
    <xf numFmtId="4" fontId="11" fillId="30" borderId="0" applyNumberFormat="0" applyProtection="0">
      <alignment horizontal="left" vertical="center" indent="1"/>
    </xf>
    <xf numFmtId="4" fontId="11" fillId="30" borderId="0" applyNumberFormat="0" applyProtection="0">
      <alignment horizontal="left" vertical="center" indent="1"/>
    </xf>
    <xf numFmtId="4" fontId="11" fillId="30" borderId="0" applyNumberFormat="0" applyProtection="0">
      <alignment horizontal="left" vertical="center" indent="1"/>
    </xf>
    <xf numFmtId="4" fontId="11" fillId="30" borderId="0" applyNumberFormat="0" applyProtection="0">
      <alignment horizontal="left" vertical="center" indent="1"/>
    </xf>
    <xf numFmtId="4" fontId="10" fillId="3" borderId="1" applyNumberFormat="0" applyProtection="0">
      <alignment horizontal="right" vertical="center"/>
    </xf>
    <xf numFmtId="4" fontId="12" fillId="29" borderId="0" applyNumberFormat="0" applyProtection="0">
      <alignment horizontal="left" vertical="center" indent="1"/>
    </xf>
    <xf numFmtId="4" fontId="12" fillId="29" borderId="0" applyNumberFormat="0" applyProtection="0">
      <alignment horizontal="left" vertical="center" indent="1"/>
    </xf>
    <xf numFmtId="4" fontId="12" fillId="29" borderId="0" applyNumberFormat="0" applyProtection="0">
      <alignment horizontal="left" vertical="center" indent="1"/>
    </xf>
    <xf numFmtId="4" fontId="12" fillId="29" borderId="0" applyNumberFormat="0" applyProtection="0">
      <alignment horizontal="left" vertical="center" indent="1"/>
    </xf>
    <xf numFmtId="4" fontId="12" fillId="29" borderId="0" applyNumberFormat="0" applyProtection="0">
      <alignment horizontal="left" vertical="center" indent="1"/>
    </xf>
    <xf numFmtId="4" fontId="12" fillId="24" borderId="0" applyNumberFormat="0" applyProtection="0">
      <alignment horizontal="left" vertical="center" indent="1"/>
    </xf>
    <xf numFmtId="4" fontId="12" fillId="24" borderId="0" applyNumberFormat="0" applyProtection="0">
      <alignment horizontal="left" vertical="center" indent="1"/>
    </xf>
    <xf numFmtId="4" fontId="12" fillId="24" borderId="0" applyNumberFormat="0" applyProtection="0">
      <alignment horizontal="left" vertical="center" indent="1"/>
    </xf>
    <xf numFmtId="4" fontId="12" fillId="24" borderId="0" applyNumberFormat="0" applyProtection="0">
      <alignment horizontal="left" vertical="center" indent="1"/>
    </xf>
    <xf numFmtId="4" fontId="12" fillId="24" borderId="0" applyNumberFormat="0" applyProtection="0">
      <alignment horizontal="left" vertical="center" indent="1"/>
    </xf>
    <xf numFmtId="0" fontId="5" fillId="30" borderId="1" applyNumberFormat="0" applyProtection="0">
      <alignment horizontal="left" vertical="center" indent="1"/>
    </xf>
    <xf numFmtId="0" fontId="5" fillId="30" borderId="1" applyNumberFormat="0" applyProtection="0">
      <alignment horizontal="left" vertical="center" indent="1"/>
    </xf>
    <xf numFmtId="0" fontId="5" fillId="30" borderId="1" applyNumberFormat="0" applyProtection="0">
      <alignment horizontal="left" vertical="center" indent="1"/>
    </xf>
    <xf numFmtId="0" fontId="5" fillId="30" borderId="1" applyNumberFormat="0" applyProtection="0">
      <alignment horizontal="left" vertical="center" indent="1"/>
    </xf>
    <xf numFmtId="0" fontId="5" fillId="30" borderId="1" applyNumberFormat="0" applyProtection="0">
      <alignment horizontal="left" vertical="center" indent="1"/>
    </xf>
    <xf numFmtId="0" fontId="5" fillId="30" borderId="1" applyNumberFormat="0" applyProtection="0">
      <alignment horizontal="left" vertical="top" indent="1"/>
    </xf>
    <xf numFmtId="0" fontId="5" fillId="30" borderId="1" applyNumberFormat="0" applyProtection="0">
      <alignment horizontal="left" vertical="top" indent="1"/>
    </xf>
    <xf numFmtId="0" fontId="5" fillId="30" borderId="1" applyNumberFormat="0" applyProtection="0">
      <alignment horizontal="left" vertical="top" indent="1"/>
    </xf>
    <xf numFmtId="0" fontId="5" fillId="30" borderId="1" applyNumberFormat="0" applyProtection="0">
      <alignment horizontal="left" vertical="top" indent="1"/>
    </xf>
    <xf numFmtId="0" fontId="5" fillId="30" borderId="1" applyNumberFormat="0" applyProtection="0">
      <alignment horizontal="left" vertical="top" indent="1"/>
    </xf>
    <xf numFmtId="0" fontId="5" fillId="24" borderId="1" applyNumberFormat="0" applyProtection="0">
      <alignment horizontal="left" vertical="center" indent="1"/>
    </xf>
    <xf numFmtId="0" fontId="5" fillId="24" borderId="1" applyNumberFormat="0" applyProtection="0">
      <alignment horizontal="left" vertical="center" indent="1"/>
    </xf>
    <xf numFmtId="0" fontId="5" fillId="24" borderId="1" applyNumberFormat="0" applyProtection="0">
      <alignment horizontal="left" vertical="center" indent="1"/>
    </xf>
    <xf numFmtId="0" fontId="5" fillId="24" borderId="1" applyNumberFormat="0" applyProtection="0">
      <alignment horizontal="left" vertical="center" indent="1"/>
    </xf>
    <xf numFmtId="0" fontId="5" fillId="24" borderId="1" applyNumberFormat="0" applyProtection="0">
      <alignment horizontal="left" vertical="center" indent="1"/>
    </xf>
    <xf numFmtId="0" fontId="5" fillId="24" borderId="1" applyNumberFormat="0" applyProtection="0">
      <alignment horizontal="left" vertical="top" indent="1"/>
    </xf>
    <xf numFmtId="0" fontId="5" fillId="24" borderId="1" applyNumberFormat="0" applyProtection="0">
      <alignment horizontal="left" vertical="top" indent="1"/>
    </xf>
    <xf numFmtId="0" fontId="5" fillId="24" borderId="1" applyNumberFormat="0" applyProtection="0">
      <alignment horizontal="left" vertical="top" indent="1"/>
    </xf>
    <xf numFmtId="0" fontId="5" fillId="24" borderId="1" applyNumberFormat="0" applyProtection="0">
      <alignment horizontal="left" vertical="top" indent="1"/>
    </xf>
    <xf numFmtId="0" fontId="5" fillId="24" borderId="1" applyNumberFormat="0" applyProtection="0">
      <alignment horizontal="left" vertical="top" indent="1"/>
    </xf>
    <xf numFmtId="0" fontId="5" fillId="31" borderId="1" applyNumberFormat="0" applyProtection="0">
      <alignment horizontal="left" vertical="center" indent="1"/>
    </xf>
    <xf numFmtId="0" fontId="5" fillId="31" borderId="1" applyNumberFormat="0" applyProtection="0">
      <alignment horizontal="left" vertical="center" indent="1"/>
    </xf>
    <xf numFmtId="0" fontId="5" fillId="31" borderId="1" applyNumberFormat="0" applyProtection="0">
      <alignment horizontal="left" vertical="center" indent="1"/>
    </xf>
    <xf numFmtId="0" fontId="5" fillId="31" borderId="1" applyNumberFormat="0" applyProtection="0">
      <alignment horizontal="left" vertical="center" indent="1"/>
    </xf>
    <xf numFmtId="0" fontId="5" fillId="31" borderId="1" applyNumberFormat="0" applyProtection="0">
      <alignment horizontal="left" vertical="center" indent="1"/>
    </xf>
    <xf numFmtId="0" fontId="5" fillId="31" borderId="1" applyNumberFormat="0" applyProtection="0">
      <alignment horizontal="left" vertical="top" indent="1"/>
    </xf>
    <xf numFmtId="0" fontId="5" fillId="31" borderId="1" applyNumberFormat="0" applyProtection="0">
      <alignment horizontal="left" vertical="top" indent="1"/>
    </xf>
    <xf numFmtId="0" fontId="5" fillId="31" borderId="1" applyNumberFormat="0" applyProtection="0">
      <alignment horizontal="left" vertical="top" indent="1"/>
    </xf>
    <xf numFmtId="0" fontId="5" fillId="31" borderId="1" applyNumberFormat="0" applyProtection="0">
      <alignment horizontal="left" vertical="top" indent="1"/>
    </xf>
    <xf numFmtId="0" fontId="5" fillId="31" borderId="1" applyNumberFormat="0" applyProtection="0">
      <alignment horizontal="left" vertical="top" indent="1"/>
    </xf>
    <xf numFmtId="0" fontId="5" fillId="32" borderId="1" applyNumberFormat="0" applyProtection="0">
      <alignment horizontal="left" vertical="center" indent="1"/>
    </xf>
    <xf numFmtId="0" fontId="5" fillId="32" borderId="1" applyNumberFormat="0" applyProtection="0">
      <alignment horizontal="left" vertical="center" indent="1"/>
    </xf>
    <xf numFmtId="0" fontId="5" fillId="32" borderId="1" applyNumberFormat="0" applyProtection="0">
      <alignment horizontal="left" vertical="center" indent="1"/>
    </xf>
    <xf numFmtId="0" fontId="5" fillId="32" borderId="1" applyNumberFormat="0" applyProtection="0">
      <alignment horizontal="left" vertical="center" indent="1"/>
    </xf>
    <xf numFmtId="0" fontId="5" fillId="32" borderId="1" applyNumberFormat="0" applyProtection="0">
      <alignment horizontal="left" vertical="center" indent="1"/>
    </xf>
    <xf numFmtId="0" fontId="5" fillId="32" borderId="1" applyNumberFormat="0" applyProtection="0">
      <alignment horizontal="left" vertical="top" indent="1"/>
    </xf>
    <xf numFmtId="0" fontId="5" fillId="32" borderId="1" applyNumberFormat="0" applyProtection="0">
      <alignment horizontal="left" vertical="top" indent="1"/>
    </xf>
    <xf numFmtId="0" fontId="5" fillId="32" borderId="1" applyNumberFormat="0" applyProtection="0">
      <alignment horizontal="left" vertical="top" indent="1"/>
    </xf>
    <xf numFmtId="0" fontId="5" fillId="32" borderId="1" applyNumberFormat="0" applyProtection="0">
      <alignment horizontal="left" vertical="top" indent="1"/>
    </xf>
    <xf numFmtId="0" fontId="5" fillId="32" borderId="1" applyNumberFormat="0" applyProtection="0">
      <alignment horizontal="left" vertical="top" indent="1"/>
    </xf>
    <xf numFmtId="4" fontId="10" fillId="33" borderId="1" applyNumberFormat="0" applyProtection="0">
      <alignment vertical="center"/>
    </xf>
    <xf numFmtId="4" fontId="13" fillId="33" borderId="1" applyNumberFormat="0" applyProtection="0">
      <alignment vertical="center"/>
    </xf>
    <xf numFmtId="4" fontId="10" fillId="33" borderId="1" applyNumberFormat="0" applyProtection="0">
      <alignment horizontal="left" vertical="center" indent="1"/>
    </xf>
    <xf numFmtId="0" fontId="10" fillId="33" borderId="1" applyNumberFormat="0" applyProtection="0">
      <alignment horizontal="left" vertical="top" indent="1"/>
    </xf>
    <xf numFmtId="4" fontId="10" fillId="29" borderId="1" applyNumberFormat="0" applyProtection="0">
      <alignment horizontal="right" vertical="center"/>
    </xf>
    <xf numFmtId="4" fontId="13" fillId="29" borderId="1" applyNumberFormat="0" applyProtection="0">
      <alignment horizontal="right" vertical="center"/>
    </xf>
    <xf numFmtId="4" fontId="10" fillId="3" borderId="1" applyNumberFormat="0" applyProtection="0">
      <alignment horizontal="left" vertical="center" indent="1"/>
    </xf>
    <xf numFmtId="0" fontId="10" fillId="24" borderId="1" applyNumberFormat="0" applyProtection="0">
      <alignment horizontal="left" vertical="top" indent="1"/>
    </xf>
    <xf numFmtId="4" fontId="14" fillId="34" borderId="0" applyNumberFormat="0" applyProtection="0">
      <alignment horizontal="left" vertical="center" indent="1"/>
    </xf>
    <xf numFmtId="4" fontId="14" fillId="34" borderId="0" applyNumberFormat="0" applyProtection="0">
      <alignment horizontal="left" vertical="center" indent="1"/>
    </xf>
    <xf numFmtId="4" fontId="14" fillId="34" borderId="0" applyNumberFormat="0" applyProtection="0">
      <alignment horizontal="left" vertical="center" indent="1"/>
    </xf>
    <xf numFmtId="4" fontId="14" fillId="34" borderId="0" applyNumberFormat="0" applyProtection="0">
      <alignment horizontal="left" vertical="center" indent="1"/>
    </xf>
    <xf numFmtId="4" fontId="14" fillId="34" borderId="0" applyNumberFormat="0" applyProtection="0">
      <alignment horizontal="left" vertical="center" indent="1"/>
    </xf>
    <xf numFmtId="4" fontId="15" fillId="29" borderId="1" applyNumberFormat="0" applyProtection="0">
      <alignment horizontal="right" vertical="center"/>
    </xf>
    <xf numFmtId="0" fontId="7" fillId="35" borderId="0" applyNumberFormat="0" applyBorder="0" applyAlignment="0" applyProtection="0"/>
    <xf numFmtId="0" fontId="7" fillId="35" borderId="0" applyNumberFormat="0" applyBorder="0" applyAlignment="0" applyProtection="0"/>
    <xf numFmtId="0" fontId="7" fillId="20"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17"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7" fillId="16" borderId="4" applyNumberFormat="0" applyAlignment="0" applyProtection="0"/>
    <xf numFmtId="0" fontId="17" fillId="16" borderId="4" applyNumberFormat="0" applyAlignment="0" applyProtection="0"/>
    <xf numFmtId="0" fontId="17" fillId="9" borderId="4" applyNumberFormat="0" applyAlignment="0" applyProtection="0"/>
    <xf numFmtId="0" fontId="17" fillId="16" borderId="4" applyNumberFormat="0" applyAlignment="0" applyProtection="0"/>
    <xf numFmtId="0" fontId="17" fillId="16" borderId="4" applyNumberFormat="0" applyAlignment="0" applyProtection="0"/>
    <xf numFmtId="0" fontId="17" fillId="16" borderId="4" applyNumberFormat="0" applyAlignment="0" applyProtection="0"/>
    <xf numFmtId="0" fontId="17" fillId="16" borderId="4" applyNumberFormat="0" applyAlignment="0" applyProtection="0"/>
    <xf numFmtId="0" fontId="17" fillId="16" borderId="4" applyNumberFormat="0" applyAlignment="0" applyProtection="0"/>
    <xf numFmtId="0" fontId="18" fillId="16" borderId="3" applyNumberFormat="0" applyAlignment="0" applyProtection="0"/>
    <xf numFmtId="0" fontId="18" fillId="16" borderId="3" applyNumberFormat="0" applyAlignment="0" applyProtection="0"/>
    <xf numFmtId="0" fontId="44" fillId="9" borderId="3" applyNumberFormat="0" applyAlignment="0" applyProtection="0"/>
    <xf numFmtId="0" fontId="18" fillId="16" borderId="3" applyNumberFormat="0" applyAlignment="0" applyProtection="0"/>
    <xf numFmtId="0" fontId="18" fillId="16" borderId="3" applyNumberFormat="0" applyAlignment="0" applyProtection="0"/>
    <xf numFmtId="0" fontId="18" fillId="16" borderId="3" applyNumberFormat="0" applyAlignment="0" applyProtection="0"/>
    <xf numFmtId="0" fontId="18" fillId="16" borderId="3" applyNumberFormat="0" applyAlignment="0" applyProtection="0"/>
    <xf numFmtId="0" fontId="18" fillId="16" borderId="3" applyNumberFormat="0" applyAlignment="0" applyProtection="0"/>
    <xf numFmtId="0" fontId="19" fillId="0" borderId="5" applyNumberFormat="0" applyFill="0" applyAlignment="0" applyProtection="0"/>
    <xf numFmtId="0" fontId="19" fillId="0" borderId="5" applyNumberFormat="0" applyFill="0" applyAlignment="0" applyProtection="0"/>
    <xf numFmtId="0" fontId="45" fillId="0" borderId="6"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46" fillId="0" borderId="8"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47" fillId="0" borderId="10"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7"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2"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3" fillId="37" borderId="13" applyNumberFormat="0" applyAlignment="0" applyProtection="0"/>
    <xf numFmtId="0" fontId="23" fillId="37" borderId="13" applyNumberFormat="0" applyAlignment="0" applyProtection="0"/>
    <xf numFmtId="0" fontId="23" fillId="37" borderId="13" applyNumberFormat="0" applyAlignment="0" applyProtection="0"/>
    <xf numFmtId="0" fontId="23" fillId="37" borderId="13" applyNumberFormat="0" applyAlignment="0" applyProtection="0"/>
    <xf numFmtId="0" fontId="23" fillId="37" borderId="13" applyNumberFormat="0" applyAlignment="0" applyProtection="0"/>
    <xf numFmtId="0" fontId="23" fillId="37"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1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5" fillId="0" borderId="0"/>
    <xf numFmtId="0" fontId="26" fillId="0" borderId="0"/>
    <xf numFmtId="0" fontId="5" fillId="0" borderId="0"/>
    <xf numFmtId="0" fontId="5" fillId="0" borderId="0"/>
    <xf numFmtId="0" fontId="51" fillId="0" borderId="0"/>
    <xf numFmtId="0" fontId="5" fillId="0" borderId="0"/>
    <xf numFmtId="0" fontId="4" fillId="0" borderId="0"/>
    <xf numFmtId="0" fontId="26" fillId="0" borderId="0"/>
    <xf numFmtId="0" fontId="4" fillId="0" borderId="0"/>
    <xf numFmtId="0" fontId="43" fillId="0" borderId="0"/>
    <xf numFmtId="0" fontId="5" fillId="0" borderId="0"/>
    <xf numFmtId="0" fontId="52" fillId="0" borderId="0"/>
    <xf numFmtId="0" fontId="43"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6" fillId="0" borderId="0"/>
    <xf numFmtId="0" fontId="4" fillId="0" borderId="0"/>
    <xf numFmtId="0" fontId="5" fillId="0" borderId="0"/>
    <xf numFmtId="0" fontId="28" fillId="4" borderId="0" applyNumberFormat="0" applyBorder="0" applyAlignment="0" applyProtection="0"/>
    <xf numFmtId="0" fontId="28" fillId="4" borderId="0" applyNumberFormat="0" applyBorder="0" applyAlignment="0" applyProtection="0"/>
    <xf numFmtId="0" fontId="28" fillId="8"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 fillId="7" borderId="14" applyNumberFormat="0" applyFont="0" applyAlignment="0" applyProtection="0"/>
    <xf numFmtId="0" fontId="6" fillId="7" borderId="14" applyNumberFormat="0" applyFont="0" applyAlignment="0" applyProtection="0"/>
    <xf numFmtId="0" fontId="5" fillId="7" borderId="14" applyNumberFormat="0" applyFont="0" applyAlignment="0" applyProtection="0"/>
    <xf numFmtId="0" fontId="6" fillId="7" borderId="14" applyNumberFormat="0" applyFont="0" applyAlignment="0" applyProtection="0"/>
    <xf numFmtId="0" fontId="6" fillId="7" borderId="14" applyNumberFormat="0" applyFont="0" applyAlignment="0" applyProtection="0"/>
    <xf numFmtId="0" fontId="6" fillId="7" borderId="14" applyNumberFormat="0" applyFont="0" applyAlignment="0" applyProtection="0"/>
    <xf numFmtId="0" fontId="6" fillId="7" borderId="14" applyNumberFormat="0" applyFont="0" applyAlignment="0" applyProtection="0"/>
    <xf numFmtId="0" fontId="6" fillId="7" borderId="14" applyNumberFormat="0" applyFont="0" applyAlignment="0" applyProtection="0"/>
    <xf numFmtId="0" fontId="30" fillId="0" borderId="15" applyNumberFormat="0" applyFill="0" applyAlignment="0" applyProtection="0"/>
    <xf numFmtId="0" fontId="30" fillId="0" borderId="15" applyNumberFormat="0" applyFill="0" applyAlignment="0" applyProtection="0"/>
    <xf numFmtId="0" fontId="49" fillId="0" borderId="16"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1" fillId="0" borderId="0"/>
    <xf numFmtId="0" fontId="32" fillId="0" borderId="0"/>
    <xf numFmtId="0" fontId="32" fillId="0" borderId="0"/>
    <xf numFmtId="0" fontId="32"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34" fillId="0" borderId="0" applyFont="0" applyFill="0" applyBorder="0" applyAlignment="0" applyProtection="0"/>
    <xf numFmtId="166" fontId="34"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27"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164" fontId="4" fillId="0" borderId="0" applyFont="0" applyFill="0" applyBorder="0" applyAlignment="0" applyProtection="0"/>
    <xf numFmtId="0" fontId="52" fillId="0" borderId="0"/>
    <xf numFmtId="0" fontId="52" fillId="0" borderId="0"/>
    <xf numFmtId="0" fontId="54" fillId="0" borderId="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5" borderId="0" applyNumberFormat="0" applyBorder="0" applyAlignment="0" applyProtection="0"/>
    <xf numFmtId="0" fontId="6" fillId="14"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7" borderId="0" applyNumberFormat="0" applyBorder="0" applyAlignment="0" applyProtection="0"/>
    <xf numFmtId="0" fontId="7" fillId="18" borderId="0" applyNumberFormat="0" applyBorder="0" applyAlignment="0" applyProtection="0"/>
    <xf numFmtId="0" fontId="7" fillId="5"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35" borderId="0" applyNumberFormat="0" applyBorder="0" applyAlignment="0" applyProtection="0"/>
    <xf numFmtId="0" fontId="7" fillId="2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6" borderId="0" applyNumberFormat="0" applyBorder="0" applyAlignment="0" applyProtection="0"/>
    <xf numFmtId="0" fontId="16" fillId="12" borderId="3" applyNumberFormat="0" applyAlignment="0" applyProtection="0"/>
    <xf numFmtId="0" fontId="17" fillId="16" borderId="4" applyNumberFormat="0" applyAlignment="0" applyProtection="0"/>
    <xf numFmtId="0" fontId="18" fillId="16" borderId="3" applyNumberFormat="0" applyAlignment="0" applyProtection="0"/>
    <xf numFmtId="0" fontId="19" fillId="0" borderId="5" applyNumberFormat="0" applyFill="0" applyAlignment="0" applyProtection="0"/>
    <xf numFmtId="0" fontId="20" fillId="0" borderId="7"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37" borderId="13" applyNumberFormat="0" applyAlignment="0" applyProtection="0"/>
    <xf numFmtId="0" fontId="55" fillId="7" borderId="14" applyNumberFormat="0" applyFont="0" applyAlignment="0" applyProtection="0"/>
    <xf numFmtId="0" fontId="5" fillId="7" borderId="14" applyNumberFormat="0" applyFont="0" applyAlignment="0" applyProtection="0"/>
    <xf numFmtId="0" fontId="24" fillId="0" borderId="0" applyNumberFormat="0" applyFill="0" applyBorder="0" applyAlignment="0" applyProtection="0"/>
    <xf numFmtId="0" fontId="55" fillId="0" borderId="0"/>
    <xf numFmtId="0" fontId="3" fillId="0" borderId="0"/>
    <xf numFmtId="0" fontId="25" fillId="22" borderId="0" applyNumberFormat="0" applyBorder="0" applyAlignment="0" applyProtection="0"/>
    <xf numFmtId="0" fontId="3" fillId="0" borderId="0"/>
    <xf numFmtId="0" fontId="28" fillId="4" borderId="0" applyNumberFormat="0" applyBorder="0" applyAlignment="0" applyProtection="0"/>
    <xf numFmtId="0" fontId="29" fillId="0" borderId="0" applyNumberFormat="0" applyFill="0" applyBorder="0" applyAlignment="0" applyProtection="0"/>
    <xf numFmtId="0" fontId="6" fillId="7" borderId="14" applyNumberFormat="0" applyFont="0" applyAlignment="0" applyProtection="0"/>
    <xf numFmtId="0" fontId="30" fillId="0" borderId="15" applyNumberFormat="0" applyFill="0" applyAlignment="0" applyProtection="0"/>
    <xf numFmtId="0" fontId="33" fillId="0" borderId="0" applyNumberForma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5" fillId="6" borderId="0" applyNumberFormat="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5" borderId="0" applyNumberFormat="0" applyBorder="0" applyAlignment="0" applyProtection="0"/>
    <xf numFmtId="0" fontId="6" fillId="14"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7" borderId="0" applyNumberFormat="0" applyBorder="0" applyAlignment="0" applyProtection="0"/>
    <xf numFmtId="0" fontId="7" fillId="18" borderId="0" applyNumberFormat="0" applyBorder="0" applyAlignment="0" applyProtection="0"/>
    <xf numFmtId="0" fontId="7" fillId="5"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35" borderId="0" applyNumberFormat="0" applyBorder="0" applyAlignment="0" applyProtection="0"/>
    <xf numFmtId="0" fontId="7" fillId="2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6" borderId="0" applyNumberFormat="0" applyBorder="0" applyAlignment="0" applyProtection="0"/>
    <xf numFmtId="0" fontId="16" fillId="12" borderId="3" applyNumberFormat="0" applyAlignment="0" applyProtection="0"/>
    <xf numFmtId="0" fontId="17" fillId="16" borderId="4" applyNumberFormat="0" applyAlignment="0" applyProtection="0"/>
    <xf numFmtId="0" fontId="18" fillId="16" borderId="3" applyNumberFormat="0" applyAlignment="0" applyProtection="0"/>
    <xf numFmtId="0" fontId="19" fillId="0" borderId="5" applyNumberFormat="0" applyFill="0" applyAlignment="0" applyProtection="0"/>
    <xf numFmtId="0" fontId="20" fillId="0" borderId="7"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37" borderId="13"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1" fillId="0" borderId="0"/>
    <xf numFmtId="0" fontId="1" fillId="0" borderId="0"/>
    <xf numFmtId="0" fontId="28" fillId="4" borderId="0" applyNumberFormat="0" applyBorder="0" applyAlignment="0" applyProtection="0"/>
    <xf numFmtId="0" fontId="29" fillId="0" borderId="0" applyNumberFormat="0" applyFill="0" applyBorder="0" applyAlignment="0" applyProtection="0"/>
    <xf numFmtId="0" fontId="6" fillId="7" borderId="14" applyNumberFormat="0" applyFont="0" applyAlignment="0" applyProtection="0"/>
    <xf numFmtId="0" fontId="30" fillId="0" borderId="15" applyNumberFormat="0" applyFill="0" applyAlignment="0" applyProtection="0"/>
    <xf numFmtId="0" fontId="33" fillId="0" borderId="0" applyNumberFormat="0" applyFill="0" applyBorder="0" applyAlignment="0" applyProtection="0"/>
    <xf numFmtId="0" fontId="35" fillId="6" borderId="0" applyNumberFormat="0" applyBorder="0" applyAlignment="0" applyProtection="0"/>
    <xf numFmtId="0" fontId="66" fillId="0" borderId="0" applyNumberFormat="0" applyFill="0" applyBorder="0" applyAlignment="0" applyProtection="0"/>
  </cellStyleXfs>
  <cellXfs count="214">
    <xf numFmtId="0" fontId="0" fillId="0" borderId="0" xfId="0"/>
    <xf numFmtId="0" fontId="36" fillId="0" borderId="0" xfId="395" applyFont="1" applyAlignment="1">
      <alignment horizontal="centerContinuous"/>
    </xf>
    <xf numFmtId="0" fontId="36" fillId="0" borderId="0" xfId="395" applyFont="1"/>
    <xf numFmtId="0" fontId="37" fillId="0" borderId="0" xfId="395" applyFont="1" applyAlignment="1">
      <alignment horizontal="right"/>
    </xf>
    <xf numFmtId="167" fontId="36" fillId="0" borderId="0" xfId="395" applyNumberFormat="1" applyFont="1"/>
    <xf numFmtId="168" fontId="37" fillId="0" borderId="17" xfId="395" applyNumberFormat="1" applyFont="1" applyFill="1" applyBorder="1" applyAlignment="1">
      <alignment horizontal="center"/>
    </xf>
    <xf numFmtId="168" fontId="36" fillId="0" borderId="17" xfId="395" applyNumberFormat="1" applyFont="1" applyFill="1" applyBorder="1" applyAlignment="1">
      <alignment horizontal="center"/>
    </xf>
    <xf numFmtId="0" fontId="36" fillId="0" borderId="0" xfId="395" applyFont="1" applyBorder="1"/>
    <xf numFmtId="0" fontId="36" fillId="0" borderId="0" xfId="0" applyFont="1"/>
    <xf numFmtId="0" fontId="41" fillId="0" borderId="18" xfId="0" applyFont="1" applyBorder="1" applyAlignment="1">
      <alignment horizontal="center"/>
    </xf>
    <xf numFmtId="2" fontId="41" fillId="0" borderId="19" xfId="0" applyNumberFormat="1" applyFont="1" applyBorder="1" applyAlignment="1">
      <alignment horizontal="center"/>
    </xf>
    <xf numFmtId="2" fontId="41" fillId="0" borderId="19" xfId="0" applyNumberFormat="1" applyFont="1" applyBorder="1" applyAlignment="1">
      <alignment horizontal="center" wrapText="1"/>
    </xf>
    <xf numFmtId="0" fontId="36" fillId="0" borderId="0" xfId="0" applyFont="1" applyFill="1"/>
    <xf numFmtId="0" fontId="36" fillId="0" borderId="0" xfId="0" applyFont="1" applyFill="1" applyBorder="1"/>
    <xf numFmtId="168" fontId="36" fillId="38" borderId="28" xfId="0" applyNumberFormat="1" applyFont="1" applyFill="1" applyBorder="1" applyAlignment="1">
      <alignment horizontal="center"/>
    </xf>
    <xf numFmtId="168" fontId="36" fillId="0" borderId="28" xfId="0" applyNumberFormat="1" applyFont="1" applyFill="1" applyBorder="1" applyAlignment="1">
      <alignment horizontal="center"/>
    </xf>
    <xf numFmtId="168" fontId="37" fillId="0" borderId="27" xfId="0" applyNumberFormat="1" applyFont="1" applyFill="1" applyBorder="1" applyAlignment="1">
      <alignment horizontal="center"/>
    </xf>
    <xf numFmtId="0" fontId="40" fillId="0" borderId="0" xfId="395" applyFont="1" applyFill="1" applyBorder="1" applyAlignment="1">
      <alignment horizontal="centerContinuous"/>
    </xf>
    <xf numFmtId="0" fontId="39" fillId="0" borderId="17" xfId="394" applyFont="1" applyBorder="1" applyAlignment="1">
      <alignment horizontal="center" vertical="center" wrapText="1"/>
    </xf>
    <xf numFmtId="0" fontId="38" fillId="0" borderId="27" xfId="395" applyFont="1" applyBorder="1" applyAlignment="1">
      <alignment horizontal="center" vertical="center"/>
    </xf>
    <xf numFmtId="167" fontId="39" fillId="0" borderId="17" xfId="395" applyNumberFormat="1" applyFont="1" applyFill="1" applyBorder="1" applyAlignment="1">
      <alignment horizontal="center" vertical="center"/>
    </xf>
    <xf numFmtId="0" fontId="38" fillId="0" borderId="17" xfId="395" applyFont="1" applyBorder="1" applyAlignment="1">
      <alignment horizontal="center" vertical="center"/>
    </xf>
    <xf numFmtId="0" fontId="36" fillId="38" borderId="17" xfId="395" applyFont="1" applyFill="1" applyBorder="1" applyAlignment="1">
      <alignment wrapText="1"/>
    </xf>
    <xf numFmtId="168" fontId="36" fillId="38" borderId="27" xfId="395" applyNumberFormat="1" applyFont="1" applyFill="1" applyBorder="1" applyAlignment="1">
      <alignment horizontal="center"/>
    </xf>
    <xf numFmtId="168" fontId="37" fillId="38" borderId="17" xfId="395" applyNumberFormat="1" applyFont="1" applyFill="1" applyBorder="1" applyAlignment="1">
      <alignment horizontal="center"/>
    </xf>
    <xf numFmtId="168" fontId="36" fillId="38" borderId="17" xfId="395" applyNumberFormat="1" applyFont="1" applyFill="1" applyBorder="1" applyAlignment="1">
      <alignment horizontal="center"/>
    </xf>
    <xf numFmtId="0" fontId="36" fillId="0" borderId="17" xfId="395" applyFont="1" applyBorder="1" applyAlignment="1">
      <alignment wrapText="1"/>
    </xf>
    <xf numFmtId="168" fontId="36" fillId="0" borderId="27" xfId="395" applyNumberFormat="1" applyFont="1" applyFill="1" applyBorder="1" applyAlignment="1">
      <alignment horizontal="center"/>
    </xf>
    <xf numFmtId="0" fontId="36" fillId="0" borderId="17" xfId="395" applyFont="1" applyFill="1" applyBorder="1" applyAlignment="1">
      <alignment wrapText="1"/>
    </xf>
    <xf numFmtId="0" fontId="38" fillId="0" borderId="26" xfId="395" applyFont="1" applyFill="1" applyBorder="1" applyAlignment="1">
      <alignment horizontal="left" wrapText="1"/>
    </xf>
    <xf numFmtId="168" fontId="38" fillId="0" borderId="23" xfId="395" applyNumberFormat="1" applyFont="1" applyFill="1" applyBorder="1" applyAlignment="1">
      <alignment horizontal="center"/>
    </xf>
    <xf numFmtId="168" fontId="38" fillId="0" borderId="26" xfId="395" applyNumberFormat="1" applyFont="1" applyFill="1" applyBorder="1" applyAlignment="1">
      <alignment horizontal="center"/>
    </xf>
    <xf numFmtId="3" fontId="39" fillId="0" borderId="26" xfId="395" applyNumberFormat="1" applyFont="1" applyFill="1" applyBorder="1" applyAlignment="1">
      <alignment horizontal="center"/>
    </xf>
    <xf numFmtId="1" fontId="38" fillId="0" borderId="18" xfId="0" applyNumberFormat="1" applyFont="1" applyFill="1" applyBorder="1" applyAlignment="1">
      <alignment horizontal="center" wrapText="1"/>
    </xf>
    <xf numFmtId="0" fontId="53" fillId="0" borderId="18" xfId="0" applyFont="1" applyBorder="1" applyAlignment="1">
      <alignment horizontal="center"/>
    </xf>
    <xf numFmtId="168" fontId="38" fillId="38" borderId="28" xfId="0" applyNumberFormat="1" applyFont="1" applyFill="1" applyBorder="1" applyAlignment="1">
      <alignment horizontal="center"/>
    </xf>
    <xf numFmtId="168" fontId="36" fillId="0" borderId="28" xfId="0" applyNumberFormat="1" applyFont="1" applyBorder="1" applyAlignment="1">
      <alignment horizontal="center"/>
    </xf>
    <xf numFmtId="2" fontId="38" fillId="0" borderId="19" xfId="0" applyNumberFormat="1" applyFont="1" applyBorder="1" applyAlignment="1">
      <alignment horizontal="center" wrapText="1"/>
    </xf>
    <xf numFmtId="2" fontId="38" fillId="0" borderId="19" xfId="0" applyNumberFormat="1" applyFont="1" applyBorder="1" applyAlignment="1">
      <alignment horizontal="center"/>
    </xf>
    <xf numFmtId="167" fontId="38" fillId="0" borderId="19" xfId="0" applyNumberFormat="1" applyFont="1" applyBorder="1" applyAlignment="1">
      <alignment horizontal="center"/>
    </xf>
    <xf numFmtId="0" fontId="36" fillId="38" borderId="18" xfId="0" applyFont="1" applyFill="1" applyBorder="1"/>
    <xf numFmtId="0" fontId="38" fillId="38" borderId="18" xfId="0" applyFont="1" applyFill="1" applyBorder="1" applyAlignment="1">
      <alignment wrapText="1"/>
    </xf>
    <xf numFmtId="168" fontId="38" fillId="38" borderId="18" xfId="0" applyNumberFormat="1" applyFont="1" applyFill="1" applyBorder="1" applyAlignment="1">
      <alignment horizontal="center"/>
    </xf>
    <xf numFmtId="0" fontId="38" fillId="38" borderId="18" xfId="0" applyFont="1" applyFill="1" applyBorder="1" applyAlignment="1">
      <alignment horizontal="center"/>
    </xf>
    <xf numFmtId="2" fontId="38" fillId="38" borderId="18" xfId="0" applyNumberFormat="1" applyFont="1" applyFill="1" applyBorder="1" applyAlignment="1">
      <alignment horizontal="center"/>
    </xf>
    <xf numFmtId="0" fontId="36" fillId="0" borderId="18" xfId="0" applyFont="1" applyBorder="1"/>
    <xf numFmtId="0" fontId="36" fillId="0" borderId="18" xfId="0" applyFont="1" applyBorder="1" applyAlignment="1">
      <alignment wrapText="1"/>
    </xf>
    <xf numFmtId="168" fontId="36" fillId="0" borderId="18" xfId="0" applyNumberFormat="1" applyFont="1" applyBorder="1" applyAlignment="1">
      <alignment horizontal="center"/>
    </xf>
    <xf numFmtId="168" fontId="36" fillId="38" borderId="18" xfId="0" applyNumberFormat="1" applyFont="1" applyFill="1" applyBorder="1" applyAlignment="1">
      <alignment horizontal="center"/>
    </xf>
    <xf numFmtId="168" fontId="36" fillId="0" borderId="18" xfId="0" applyNumberFormat="1" applyFont="1" applyFill="1" applyBorder="1" applyAlignment="1">
      <alignment horizontal="center"/>
    </xf>
    <xf numFmtId="0" fontId="36" fillId="0" borderId="18" xfId="0" applyFont="1" applyBorder="1" applyAlignment="1">
      <alignment horizontal="left"/>
    </xf>
    <xf numFmtId="0" fontId="36" fillId="0" borderId="18" xfId="0" applyFont="1" applyBorder="1" applyAlignment="1">
      <alignment horizontal="left" wrapText="1" indent="1"/>
    </xf>
    <xf numFmtId="0" fontId="36" fillId="0" borderId="18" xfId="0" applyFont="1" applyFill="1" applyBorder="1"/>
    <xf numFmtId="0" fontId="56" fillId="0" borderId="0" xfId="0" applyFont="1" applyFill="1"/>
    <xf numFmtId="167" fontId="36" fillId="0" borderId="18" xfId="0" applyNumberFormat="1" applyFont="1" applyBorder="1" applyAlignment="1">
      <alignment horizontal="center"/>
    </xf>
    <xf numFmtId="167" fontId="39" fillId="0" borderId="27" xfId="395" applyNumberFormat="1" applyFont="1" applyFill="1" applyBorder="1" applyAlignment="1">
      <alignment horizontal="center" vertical="center"/>
    </xf>
    <xf numFmtId="168" fontId="37" fillId="38" borderId="27" xfId="395" applyNumberFormat="1" applyFont="1" applyFill="1" applyBorder="1" applyAlignment="1">
      <alignment horizontal="center"/>
    </xf>
    <xf numFmtId="168" fontId="37" fillId="0" borderId="27" xfId="395" applyNumberFormat="1" applyFont="1" applyFill="1" applyBorder="1" applyAlignment="1">
      <alignment horizontal="center"/>
    </xf>
    <xf numFmtId="3" fontId="39" fillId="0" borderId="23" xfId="395" applyNumberFormat="1" applyFont="1" applyFill="1" applyBorder="1" applyAlignment="1">
      <alignment horizontal="center"/>
    </xf>
    <xf numFmtId="168" fontId="39" fillId="0" borderId="23" xfId="395" applyNumberFormat="1" applyFont="1" applyFill="1" applyBorder="1" applyAlignment="1">
      <alignment horizontal="center"/>
    </xf>
    <xf numFmtId="168" fontId="36" fillId="0" borderId="0" xfId="0" applyNumberFormat="1" applyFont="1" applyBorder="1" applyAlignment="1">
      <alignment horizontal="center"/>
    </xf>
    <xf numFmtId="168" fontId="38" fillId="38" borderId="0" xfId="0" applyNumberFormat="1" applyFont="1" applyFill="1" applyBorder="1" applyAlignment="1">
      <alignment horizontal="center"/>
    </xf>
    <xf numFmtId="168" fontId="36" fillId="38" borderId="0" xfId="0" applyNumberFormat="1" applyFont="1" applyFill="1" applyBorder="1" applyAlignment="1">
      <alignment horizontal="center"/>
    </xf>
    <xf numFmtId="168" fontId="36" fillId="0" borderId="0" xfId="0" applyNumberFormat="1" applyFont="1" applyFill="1" applyBorder="1" applyAlignment="1">
      <alignment horizontal="center"/>
    </xf>
    <xf numFmtId="168" fontId="38" fillId="38" borderId="17" xfId="0" applyNumberFormat="1" applyFont="1" applyFill="1" applyBorder="1" applyAlignment="1">
      <alignment horizontal="center"/>
    </xf>
    <xf numFmtId="168" fontId="36" fillId="38" borderId="17" xfId="0" applyNumberFormat="1" applyFont="1" applyFill="1" applyBorder="1" applyAlignment="1">
      <alignment horizontal="center"/>
    </xf>
    <xf numFmtId="168" fontId="36" fillId="0" borderId="17" xfId="0" applyNumberFormat="1" applyFont="1" applyFill="1" applyBorder="1" applyAlignment="1">
      <alignment horizontal="center"/>
    </xf>
    <xf numFmtId="0" fontId="36" fillId="38" borderId="18" xfId="0" applyFont="1" applyFill="1" applyBorder="1" applyAlignment="1">
      <alignment horizontal="left" wrapText="1" indent="1"/>
    </xf>
    <xf numFmtId="0" fontId="36" fillId="0" borderId="18" xfId="0" applyFont="1" applyFill="1" applyBorder="1" applyAlignment="1">
      <alignment horizontal="left" wrapText="1" indent="1"/>
    </xf>
    <xf numFmtId="0" fontId="58" fillId="0" borderId="0" xfId="0" applyFont="1" applyBorder="1" applyAlignment="1">
      <alignment horizontal="center"/>
    </xf>
    <xf numFmtId="0" fontId="57" fillId="0" borderId="0" xfId="0" applyFont="1" applyBorder="1" applyAlignment="1">
      <alignment horizontal="center"/>
    </xf>
    <xf numFmtId="0" fontId="59" fillId="0" borderId="0" xfId="0" applyFont="1" applyFill="1"/>
    <xf numFmtId="0" fontId="38" fillId="0" borderId="0" xfId="0" applyFont="1" applyFill="1" applyAlignment="1">
      <alignment horizontal="center"/>
    </xf>
    <xf numFmtId="167" fontId="36" fillId="0" borderId="0" xfId="0" applyNumberFormat="1" applyFont="1" applyFill="1" applyBorder="1" applyAlignment="1">
      <alignment horizontal="left"/>
    </xf>
    <xf numFmtId="0" fontId="36" fillId="0" borderId="0" xfId="0" applyFont="1" applyFill="1" applyAlignment="1">
      <alignment horizontal="center"/>
    </xf>
    <xf numFmtId="0" fontId="37" fillId="0" borderId="0" xfId="0" applyFont="1" applyFill="1" applyAlignment="1">
      <alignment horizontal="right"/>
    </xf>
    <xf numFmtId="167" fontId="36" fillId="0" borderId="18" xfId="0" applyNumberFormat="1" applyFont="1" applyFill="1" applyBorder="1" applyAlignment="1">
      <alignment horizontal="centerContinuous"/>
    </xf>
    <xf numFmtId="168" fontId="36" fillId="38" borderId="27" xfId="0" applyNumberFormat="1" applyFont="1" applyFill="1" applyBorder="1" applyAlignment="1">
      <alignment horizontal="center"/>
    </xf>
    <xf numFmtId="168" fontId="36" fillId="0" borderId="27" xfId="0" applyNumberFormat="1" applyFont="1" applyFill="1" applyBorder="1" applyAlignment="1">
      <alignment horizontal="center"/>
    </xf>
    <xf numFmtId="168" fontId="37" fillId="0" borderId="0" xfId="0" applyNumberFormat="1" applyFont="1" applyFill="1" applyBorder="1" applyAlignment="1">
      <alignment horizontal="center"/>
    </xf>
    <xf numFmtId="168" fontId="38" fillId="38" borderId="27" xfId="0" applyNumberFormat="1" applyFont="1" applyFill="1" applyBorder="1" applyAlignment="1">
      <alignment horizontal="center"/>
    </xf>
    <xf numFmtId="0" fontId="60" fillId="0" borderId="0" xfId="0" applyFont="1" applyFill="1"/>
    <xf numFmtId="168" fontId="37" fillId="0" borderId="28" xfId="0" applyNumberFormat="1" applyFont="1" applyFill="1" applyBorder="1" applyAlignment="1">
      <alignment horizontal="center"/>
    </xf>
    <xf numFmtId="0" fontId="36" fillId="0" borderId="0" xfId="0" applyFont="1" applyFill="1" applyAlignment="1">
      <alignment horizontal="left"/>
    </xf>
    <xf numFmtId="4" fontId="36" fillId="0" borderId="0" xfId="0" applyNumberFormat="1" applyFont="1" applyFill="1" applyBorder="1" applyAlignment="1">
      <alignment horizontal="center"/>
    </xf>
    <xf numFmtId="0" fontId="59" fillId="0" borderId="0" xfId="0" applyFont="1" applyFill="1" applyBorder="1"/>
    <xf numFmtId="168" fontId="36" fillId="38" borderId="24" xfId="0" applyNumberFormat="1" applyFont="1" applyFill="1" applyBorder="1" applyAlignment="1">
      <alignment horizontal="center"/>
    </xf>
    <xf numFmtId="168" fontId="36" fillId="38" borderId="30" xfId="0" applyNumberFormat="1" applyFont="1" applyFill="1" applyBorder="1" applyAlignment="1">
      <alignment horizontal="center"/>
    </xf>
    <xf numFmtId="168" fontId="36" fillId="38" borderId="31" xfId="0" applyNumberFormat="1" applyFont="1" applyFill="1" applyBorder="1" applyAlignment="1">
      <alignment horizontal="center"/>
    </xf>
    <xf numFmtId="4" fontId="36" fillId="0" borderId="28" xfId="0" applyNumberFormat="1" applyFont="1" applyFill="1" applyBorder="1" applyAlignment="1">
      <alignment horizontal="center"/>
    </xf>
    <xf numFmtId="168" fontId="36" fillId="38" borderId="28" xfId="0" applyNumberFormat="1" applyFont="1" applyFill="1" applyBorder="1" applyAlignment="1">
      <alignment horizontal="left" wrapText="1" indent="3"/>
    </xf>
    <xf numFmtId="0" fontId="38" fillId="38" borderId="24" xfId="0" applyNumberFormat="1" applyFont="1" applyFill="1" applyBorder="1" applyAlignment="1">
      <alignment horizontal="left" wrapText="1"/>
    </xf>
    <xf numFmtId="0" fontId="36" fillId="0" borderId="28" xfId="0" applyNumberFormat="1" applyFont="1" applyFill="1" applyBorder="1" applyAlignment="1">
      <alignment horizontal="left" wrapText="1" indent="1"/>
    </xf>
    <xf numFmtId="0" fontId="36" fillId="38" borderId="28" xfId="0" applyNumberFormat="1" applyFont="1" applyFill="1" applyBorder="1" applyAlignment="1">
      <alignment horizontal="left" wrapText="1" indent="1"/>
    </xf>
    <xf numFmtId="0" fontId="37" fillId="0" borderId="28" xfId="0" applyNumberFormat="1" applyFont="1" applyFill="1" applyBorder="1" applyAlignment="1">
      <alignment horizontal="left" wrapText="1"/>
    </xf>
    <xf numFmtId="0" fontId="38" fillId="38" borderId="28" xfId="0" applyNumberFormat="1" applyFont="1" applyFill="1" applyBorder="1" applyAlignment="1">
      <alignment horizontal="left" wrapText="1"/>
    </xf>
    <xf numFmtId="0" fontId="36" fillId="38" borderId="28" xfId="0" applyNumberFormat="1" applyFont="1" applyFill="1" applyBorder="1" applyAlignment="1">
      <alignment horizontal="left" wrapText="1" indent="3"/>
    </xf>
    <xf numFmtId="0" fontId="36" fillId="38" borderId="28" xfId="0" applyNumberFormat="1" applyFont="1" applyFill="1" applyBorder="1" applyAlignment="1">
      <alignment horizontal="left" wrapText="1"/>
    </xf>
    <xf numFmtId="0" fontId="36" fillId="38" borderId="28" xfId="0" applyNumberFormat="1" applyFont="1" applyFill="1" applyBorder="1" applyAlignment="1">
      <alignment horizontal="left" wrapText="1" indent="2"/>
    </xf>
    <xf numFmtId="0" fontId="36" fillId="0" borderId="28" xfId="0" applyNumberFormat="1" applyFont="1" applyFill="1" applyBorder="1" applyAlignment="1">
      <alignment horizontal="left" wrapText="1" indent="2"/>
    </xf>
    <xf numFmtId="167" fontId="36" fillId="0" borderId="19" xfId="0" applyNumberFormat="1" applyFont="1" applyFill="1" applyBorder="1" applyAlignment="1">
      <alignment horizontal="center"/>
    </xf>
    <xf numFmtId="0" fontId="36" fillId="0" borderId="28" xfId="0" applyNumberFormat="1" applyFont="1" applyFill="1" applyBorder="1" applyAlignment="1">
      <alignment horizontal="left" vertical="center" wrapText="1" indent="1"/>
    </xf>
    <xf numFmtId="0" fontId="36" fillId="0" borderId="30" xfId="0" applyFont="1" applyFill="1" applyBorder="1" applyAlignment="1">
      <alignment vertical="top"/>
    </xf>
    <xf numFmtId="0" fontId="36" fillId="0" borderId="0" xfId="0" applyFont="1" applyFill="1" applyBorder="1" applyAlignment="1">
      <alignment horizontal="left" wrapText="1" indent="1"/>
    </xf>
    <xf numFmtId="2" fontId="36" fillId="0" borderId="0" xfId="0" applyNumberFormat="1" applyFont="1" applyFill="1" applyBorder="1" applyAlignment="1">
      <alignment horizontal="center"/>
    </xf>
    <xf numFmtId="0" fontId="36" fillId="0" borderId="0" xfId="0" applyFont="1" applyFill="1" applyBorder="1" applyAlignment="1">
      <alignment vertical="top"/>
    </xf>
    <xf numFmtId="168" fontId="36" fillId="38" borderId="19" xfId="0" applyNumberFormat="1" applyFont="1" applyFill="1" applyBorder="1" applyAlignment="1">
      <alignment horizontal="center"/>
    </xf>
    <xf numFmtId="168" fontId="37" fillId="0" borderId="17" xfId="0" applyNumberFormat="1" applyFont="1" applyFill="1" applyBorder="1" applyAlignment="1">
      <alignment horizontal="center"/>
    </xf>
    <xf numFmtId="168" fontId="36" fillId="0" borderId="0" xfId="0" applyNumberFormat="1" applyFont="1" applyFill="1"/>
    <xf numFmtId="0" fontId="38" fillId="0" borderId="0" xfId="0" applyFont="1" applyFill="1" applyAlignment="1">
      <alignment horizontal="center"/>
    </xf>
    <xf numFmtId="167" fontId="36" fillId="0" borderId="18" xfId="0" applyNumberFormat="1" applyFont="1" applyFill="1" applyBorder="1" applyAlignment="1">
      <alignment horizontal="center"/>
    </xf>
    <xf numFmtId="168" fontId="36" fillId="39" borderId="17" xfId="0" applyNumberFormat="1" applyFont="1" applyFill="1" applyBorder="1" applyAlignment="1">
      <alignment horizontal="center"/>
    </xf>
    <xf numFmtId="168" fontId="36" fillId="39" borderId="0" xfId="0" applyNumberFormat="1" applyFont="1" applyFill="1" applyBorder="1" applyAlignment="1">
      <alignment horizontal="center"/>
    </xf>
    <xf numFmtId="168" fontId="36" fillId="39" borderId="28" xfId="0" applyNumberFormat="1" applyFont="1" applyFill="1" applyBorder="1" applyAlignment="1">
      <alignment horizontal="center"/>
    </xf>
    <xf numFmtId="168" fontId="36" fillId="39" borderId="27" xfId="0" applyNumberFormat="1" applyFont="1" applyFill="1" applyBorder="1" applyAlignment="1">
      <alignment horizontal="center"/>
    </xf>
    <xf numFmtId="0" fontId="39" fillId="0" borderId="18" xfId="0" applyFont="1" applyFill="1" applyBorder="1" applyAlignment="1">
      <alignment horizontal="center"/>
    </xf>
    <xf numFmtId="168" fontId="36" fillId="0" borderId="27" xfId="0" applyNumberFormat="1" applyFont="1" applyBorder="1" applyAlignment="1">
      <alignment horizontal="center"/>
    </xf>
    <xf numFmtId="167" fontId="36" fillId="0" borderId="0" xfId="0" applyNumberFormat="1" applyFont="1" applyFill="1"/>
    <xf numFmtId="0" fontId="38" fillId="0" borderId="0" xfId="0" applyFont="1" applyFill="1" applyAlignment="1">
      <alignment horizontal="center"/>
    </xf>
    <xf numFmtId="169" fontId="36" fillId="39" borderId="28" xfId="0" applyNumberFormat="1" applyFont="1" applyFill="1" applyBorder="1" applyAlignment="1">
      <alignment horizontal="left" vertical="top" wrapText="1"/>
    </xf>
    <xf numFmtId="168" fontId="38" fillId="39" borderId="17" xfId="0" applyNumberFormat="1" applyFont="1" applyFill="1" applyBorder="1" applyAlignment="1">
      <alignment horizontal="center"/>
    </xf>
    <xf numFmtId="168" fontId="38" fillId="39" borderId="0" xfId="0" applyNumberFormat="1" applyFont="1" applyFill="1" applyBorder="1" applyAlignment="1">
      <alignment horizontal="center"/>
    </xf>
    <xf numFmtId="168" fontId="38" fillId="39" borderId="28" xfId="0" applyNumberFormat="1" applyFont="1" applyFill="1" applyBorder="1" applyAlignment="1">
      <alignment horizontal="center"/>
    </xf>
    <xf numFmtId="0" fontId="36" fillId="39" borderId="28" xfId="0" applyNumberFormat="1" applyFont="1" applyFill="1" applyBorder="1" applyAlignment="1">
      <alignment horizontal="left" vertical="center" wrapText="1" indent="1"/>
    </xf>
    <xf numFmtId="0" fontId="36" fillId="39" borderId="28" xfId="0" applyNumberFormat="1" applyFont="1" applyFill="1" applyBorder="1" applyAlignment="1">
      <alignment horizontal="left" wrapText="1" indent="3"/>
    </xf>
    <xf numFmtId="0" fontId="36" fillId="39" borderId="28" xfId="0" applyNumberFormat="1" applyFont="1" applyFill="1" applyBorder="1" applyAlignment="1">
      <alignment horizontal="left" wrapText="1"/>
    </xf>
    <xf numFmtId="2" fontId="61" fillId="39" borderId="28" xfId="0" applyNumberFormat="1" applyFont="1" applyFill="1" applyBorder="1" applyAlignment="1">
      <alignment horizontal="left" vertical="top" wrapText="1" indent="3"/>
    </xf>
    <xf numFmtId="0" fontId="38" fillId="0" borderId="0" xfId="0" applyFont="1" applyFill="1" applyBorder="1" applyAlignment="1">
      <alignment horizontal="center" wrapText="1"/>
    </xf>
    <xf numFmtId="0" fontId="37" fillId="0" borderId="0" xfId="0" applyFont="1" applyFill="1" applyBorder="1" applyAlignment="1"/>
    <xf numFmtId="0" fontId="37" fillId="0" borderId="0" xfId="0" applyFont="1" applyFill="1" applyBorder="1" applyAlignment="1">
      <alignment horizontal="right"/>
    </xf>
    <xf numFmtId="0" fontId="39" fillId="0" borderId="21" xfId="0" applyFont="1" applyFill="1" applyBorder="1" applyAlignment="1">
      <alignment horizontal="center"/>
    </xf>
    <xf numFmtId="0" fontId="39" fillId="0" borderId="26" xfId="0" applyFont="1" applyFill="1" applyBorder="1" applyAlignment="1">
      <alignment horizontal="center"/>
    </xf>
    <xf numFmtId="0" fontId="39" fillId="0" borderId="23" xfId="0" applyFont="1" applyFill="1" applyBorder="1" applyAlignment="1">
      <alignment horizontal="center"/>
    </xf>
    <xf numFmtId="168" fontId="38" fillId="0" borderId="18" xfId="0" applyNumberFormat="1" applyFont="1" applyFill="1" applyBorder="1" applyAlignment="1">
      <alignment horizontal="center"/>
    </xf>
    <xf numFmtId="168" fontId="39" fillId="0" borderId="18" xfId="0" applyNumberFormat="1" applyFont="1" applyFill="1" applyBorder="1" applyAlignment="1">
      <alignment horizontal="center"/>
    </xf>
    <xf numFmtId="0" fontId="40" fillId="0" borderId="18" xfId="0" applyFont="1" applyFill="1" applyBorder="1"/>
    <xf numFmtId="0" fontId="37" fillId="0" borderId="18" xfId="0" applyFont="1" applyFill="1" applyBorder="1" applyAlignment="1">
      <alignment horizontal="center"/>
    </xf>
    <xf numFmtId="168" fontId="37" fillId="0" borderId="18" xfId="0" applyNumberFormat="1" applyFont="1" applyFill="1" applyBorder="1" applyAlignment="1">
      <alignment horizontal="center"/>
    </xf>
    <xf numFmtId="0" fontId="36" fillId="0" borderId="18" xfId="0" applyFont="1" applyFill="1" applyBorder="1" applyAlignment="1">
      <alignment horizontal="right"/>
    </xf>
    <xf numFmtId="0" fontId="38" fillId="0" borderId="0" xfId="0" applyFont="1" applyFill="1"/>
    <xf numFmtId="0" fontId="38" fillId="0" borderId="18" xfId="0" applyFont="1" applyFill="1" applyBorder="1" applyAlignment="1">
      <alignment horizontal="left" indent="2"/>
    </xf>
    <xf numFmtId="0" fontId="38" fillId="0" borderId="18" xfId="0" applyFont="1" applyFill="1" applyBorder="1" applyAlignment="1">
      <alignment horizontal="left" indent="4"/>
    </xf>
    <xf numFmtId="0" fontId="37" fillId="0" borderId="18" xfId="0" applyFont="1" applyFill="1" applyBorder="1" applyAlignment="1">
      <alignment horizontal="left" indent="10"/>
    </xf>
    <xf numFmtId="0" fontId="38" fillId="38" borderId="18" xfId="0" applyFont="1" applyFill="1" applyBorder="1"/>
    <xf numFmtId="168" fontId="39" fillId="38" borderId="18" xfId="0" applyNumberFormat="1" applyFont="1" applyFill="1" applyBorder="1" applyAlignment="1">
      <alignment horizontal="center"/>
    </xf>
    <xf numFmtId="0" fontId="37" fillId="38" borderId="18" xfId="0" applyFont="1" applyFill="1" applyBorder="1" applyAlignment="1">
      <alignment horizontal="center"/>
    </xf>
    <xf numFmtId="168" fontId="37" fillId="38" borderId="18" xfId="0" applyNumberFormat="1" applyFont="1" applyFill="1" applyBorder="1" applyAlignment="1">
      <alignment horizontal="center"/>
    </xf>
    <xf numFmtId="0" fontId="36" fillId="38" borderId="18" xfId="0" applyFont="1" applyFill="1" applyBorder="1" applyAlignment="1">
      <alignment horizontal="right"/>
    </xf>
    <xf numFmtId="0" fontId="38" fillId="38" borderId="18" xfId="0" applyFont="1" applyFill="1" applyBorder="1" applyAlignment="1">
      <alignment horizontal="left" indent="1"/>
    </xf>
    <xf numFmtId="0" fontId="38" fillId="38" borderId="18" xfId="0" applyFont="1" applyFill="1" applyBorder="1" applyAlignment="1">
      <alignment horizontal="left" indent="2"/>
    </xf>
    <xf numFmtId="0" fontId="38" fillId="38" borderId="18" xfId="0" applyFont="1" applyFill="1" applyBorder="1" applyAlignment="1">
      <alignment horizontal="left" indent="7"/>
    </xf>
    <xf numFmtId="0" fontId="38" fillId="0" borderId="0" xfId="0" applyFont="1" applyFill="1" applyAlignment="1">
      <alignment horizontal="center"/>
    </xf>
    <xf numFmtId="0" fontId="62" fillId="0" borderId="0" xfId="0" applyFont="1" applyFill="1" applyAlignment="1">
      <alignment horizontal="right"/>
    </xf>
    <xf numFmtId="0" fontId="0" fillId="0" borderId="0" xfId="0"/>
    <xf numFmtId="0" fontId="63" fillId="0" borderId="0" xfId="0" applyFont="1"/>
    <xf numFmtId="0" fontId="64" fillId="0" borderId="0" xfId="0" applyFont="1"/>
    <xf numFmtId="0" fontId="65" fillId="0" borderId="18" xfId="0" applyFont="1" applyBorder="1"/>
    <xf numFmtId="0" fontId="36" fillId="0" borderId="28" xfId="0" applyNumberFormat="1" applyFont="1" applyFill="1" applyBorder="1" applyAlignment="1">
      <alignment horizontal="left" wrapText="1"/>
    </xf>
    <xf numFmtId="0" fontId="38" fillId="0" borderId="28" xfId="0" applyNumberFormat="1" applyFont="1" applyFill="1" applyBorder="1" applyAlignment="1">
      <alignment horizontal="left" wrapText="1"/>
    </xf>
    <xf numFmtId="0" fontId="36" fillId="0" borderId="22" xfId="0" applyNumberFormat="1" applyFont="1" applyFill="1" applyBorder="1" applyAlignment="1">
      <alignment horizontal="left" wrapText="1" indent="1"/>
    </xf>
    <xf numFmtId="168" fontId="36" fillId="0" borderId="22" xfId="0" applyNumberFormat="1" applyFont="1" applyFill="1" applyBorder="1" applyAlignment="1">
      <alignment horizontal="center"/>
    </xf>
    <xf numFmtId="168" fontId="36" fillId="0" borderId="29" xfId="0" applyNumberFormat="1" applyFont="1" applyFill="1" applyBorder="1" applyAlignment="1">
      <alignment horizontal="center"/>
    </xf>
    <xf numFmtId="168" fontId="36" fillId="0" borderId="23" xfId="0" applyNumberFormat="1" applyFont="1" applyFill="1" applyBorder="1" applyAlignment="1">
      <alignment horizontal="center"/>
    </xf>
    <xf numFmtId="168" fontId="36" fillId="0" borderId="26" xfId="0" applyNumberFormat="1" applyFont="1" applyFill="1" applyBorder="1" applyAlignment="1">
      <alignment horizontal="center"/>
    </xf>
    <xf numFmtId="168" fontId="37" fillId="38" borderId="17" xfId="0" applyNumberFormat="1" applyFont="1" applyFill="1" applyBorder="1" applyAlignment="1">
      <alignment horizontal="center"/>
    </xf>
    <xf numFmtId="168" fontId="37" fillId="38" borderId="0" xfId="0" applyNumberFormat="1" applyFont="1" applyFill="1" applyBorder="1" applyAlignment="1">
      <alignment horizontal="center"/>
    </xf>
    <xf numFmtId="168" fontId="37" fillId="38" borderId="28" xfId="0" applyNumberFormat="1" applyFont="1" applyFill="1" applyBorder="1" applyAlignment="1">
      <alignment horizontal="center"/>
    </xf>
    <xf numFmtId="0" fontId="36" fillId="38" borderId="28" xfId="0" applyFont="1" applyFill="1" applyBorder="1" applyAlignment="1">
      <alignment horizontal="left"/>
    </xf>
    <xf numFmtId="0" fontId="36" fillId="38" borderId="28" xfId="0" applyFont="1" applyFill="1" applyBorder="1"/>
    <xf numFmtId="0" fontId="36" fillId="38" borderId="0" xfId="0" applyFont="1" applyFill="1" applyBorder="1" applyAlignment="1">
      <alignment horizontal="center"/>
    </xf>
    <xf numFmtId="0" fontId="36" fillId="38" borderId="28" xfId="0" applyFont="1" applyFill="1" applyBorder="1" applyAlignment="1">
      <alignment horizontal="center"/>
    </xf>
    <xf numFmtId="0" fontId="36" fillId="38" borderId="27" xfId="0" applyFont="1" applyFill="1" applyBorder="1"/>
    <xf numFmtId="0" fontId="36" fillId="38" borderId="0" xfId="0" applyFont="1" applyFill="1" applyBorder="1"/>
    <xf numFmtId="0" fontId="36" fillId="38" borderId="17" xfId="0" applyFont="1" applyFill="1" applyBorder="1"/>
    <xf numFmtId="0" fontId="66" fillId="0" borderId="0" xfId="559"/>
    <xf numFmtId="0" fontId="68" fillId="0" borderId="32" xfId="395" applyFont="1" applyFill="1" applyBorder="1" applyAlignment="1">
      <alignment horizontal="center" vertical="center"/>
    </xf>
    <xf numFmtId="0" fontId="69" fillId="0" borderId="32" xfId="395" applyFont="1" applyFill="1" applyBorder="1" applyAlignment="1">
      <alignment horizontal="center" vertical="center"/>
    </xf>
    <xf numFmtId="0" fontId="69" fillId="0" borderId="33" xfId="395" applyFont="1" applyFill="1" applyBorder="1" applyAlignment="1">
      <alignment horizontal="center" vertical="center"/>
    </xf>
    <xf numFmtId="0" fontId="68" fillId="0" borderId="32" xfId="395" applyFont="1" applyFill="1" applyBorder="1" applyAlignment="1">
      <alignment horizontal="center" vertical="center" wrapText="1"/>
    </xf>
    <xf numFmtId="0" fontId="56" fillId="0" borderId="0" xfId="0" applyFont="1"/>
    <xf numFmtId="0" fontId="38" fillId="0" borderId="20" xfId="0" applyFont="1" applyFill="1" applyBorder="1" applyAlignment="1">
      <alignment horizontal="center" vertical="center"/>
    </xf>
    <xf numFmtId="0" fontId="38" fillId="0" borderId="18" xfId="0" applyFont="1" applyFill="1" applyBorder="1" applyAlignment="1">
      <alignment horizontal="center" wrapText="1"/>
    </xf>
    <xf numFmtId="0" fontId="38" fillId="0" borderId="22" xfId="0" applyFont="1" applyFill="1" applyBorder="1" applyAlignment="1">
      <alignment horizontal="center" vertical="center"/>
    </xf>
    <xf numFmtId="0" fontId="38" fillId="0" borderId="26" xfId="0" applyFont="1" applyFill="1" applyBorder="1" applyAlignment="1">
      <alignment horizontal="center" wrapText="1"/>
    </xf>
    <xf numFmtId="0" fontId="38" fillId="0" borderId="0" xfId="0" applyFont="1" applyFill="1" applyAlignment="1">
      <alignment horizontal="center"/>
    </xf>
    <xf numFmtId="167" fontId="36" fillId="0" borderId="18" xfId="0" applyNumberFormat="1" applyFont="1" applyFill="1" applyBorder="1" applyAlignment="1">
      <alignment horizontal="center" wrapText="1"/>
    </xf>
    <xf numFmtId="167" fontId="36" fillId="0" borderId="19" xfId="0" applyNumberFormat="1" applyFont="1" applyFill="1" applyBorder="1" applyAlignment="1">
      <alignment horizontal="center" wrapText="1"/>
    </xf>
    <xf numFmtId="0" fontId="36" fillId="0" borderId="0" xfId="0" applyFont="1" applyFill="1" applyBorder="1" applyAlignment="1">
      <alignment horizontal="left" vertical="top" wrapText="1"/>
    </xf>
    <xf numFmtId="0" fontId="38" fillId="0" borderId="19" xfId="0" applyFont="1" applyFill="1" applyBorder="1" applyAlignment="1">
      <alignment horizontal="center"/>
    </xf>
    <xf numFmtId="0" fontId="38" fillId="0" borderId="26" xfId="0" applyFont="1" applyFill="1" applyBorder="1" applyAlignment="1">
      <alignment horizontal="center"/>
    </xf>
    <xf numFmtId="167" fontId="36" fillId="0" borderId="20" xfId="0" applyNumberFormat="1" applyFont="1" applyFill="1" applyBorder="1" applyAlignment="1">
      <alignment horizontal="center"/>
    </xf>
    <xf numFmtId="167" fontId="36" fillId="0" borderId="25" xfId="0" applyNumberFormat="1" applyFont="1" applyFill="1" applyBorder="1" applyAlignment="1">
      <alignment horizontal="center"/>
    </xf>
    <xf numFmtId="167" fontId="36" fillId="0" borderId="21" xfId="0" applyNumberFormat="1" applyFont="1" applyFill="1" applyBorder="1" applyAlignment="1">
      <alignment horizontal="center"/>
    </xf>
    <xf numFmtId="0" fontId="36" fillId="0" borderId="0" xfId="395" applyFont="1" applyFill="1" applyBorder="1" applyAlignment="1">
      <alignment horizontal="left" vertical="top" wrapText="1"/>
    </xf>
    <xf numFmtId="0" fontId="38" fillId="0" borderId="19" xfId="395" applyFont="1" applyBorder="1" applyAlignment="1">
      <alignment horizontal="center" vertical="center" wrapText="1"/>
    </xf>
    <xf numFmtId="0" fontId="38" fillId="0" borderId="26" xfId="395" applyFont="1" applyBorder="1" applyAlignment="1">
      <alignment horizontal="center" vertical="center" wrapText="1"/>
    </xf>
    <xf numFmtId="0" fontId="38" fillId="0" borderId="20" xfId="0" applyFont="1" applyFill="1" applyBorder="1" applyAlignment="1">
      <alignment horizontal="center"/>
    </xf>
    <xf numFmtId="0" fontId="38" fillId="0" borderId="25" xfId="0" applyFont="1" applyFill="1" applyBorder="1" applyAlignment="1">
      <alignment horizontal="center"/>
    </xf>
    <xf numFmtId="0" fontId="38" fillId="0" borderId="21" xfId="0" applyFont="1" applyFill="1" applyBorder="1" applyAlignment="1">
      <alignment horizontal="center"/>
    </xf>
    <xf numFmtId="0" fontId="38" fillId="0" borderId="0" xfId="395" applyFont="1" applyFill="1" applyBorder="1" applyAlignment="1">
      <alignment horizontal="center"/>
    </xf>
    <xf numFmtId="0" fontId="38" fillId="0" borderId="0" xfId="0" applyFont="1" applyAlignment="1">
      <alignment horizontal="center"/>
    </xf>
    <xf numFmtId="167" fontId="38" fillId="0" borderId="19" xfId="0" applyNumberFormat="1" applyFont="1" applyBorder="1" applyAlignment="1">
      <alignment horizontal="center" vertical="center" wrapText="1"/>
    </xf>
    <xf numFmtId="0" fontId="36" fillId="0" borderId="17" xfId="0" applyFont="1" applyBorder="1" applyAlignment="1">
      <alignment horizontal="center" vertical="center" wrapText="1"/>
    </xf>
    <xf numFmtId="0" fontId="36" fillId="0" borderId="26" xfId="0" applyFont="1" applyBorder="1" applyAlignment="1">
      <alignment horizontal="center" vertical="center" wrapText="1"/>
    </xf>
    <xf numFmtId="2" fontId="38" fillId="0" borderId="19" xfId="0" applyNumberFormat="1" applyFont="1" applyBorder="1" applyAlignment="1">
      <alignment horizontal="center" vertical="center" wrapText="1"/>
    </xf>
    <xf numFmtId="2" fontId="38" fillId="0" borderId="17" xfId="0" applyNumberFormat="1" applyFont="1" applyBorder="1" applyAlignment="1">
      <alignment horizontal="center" vertical="center" wrapText="1"/>
    </xf>
    <xf numFmtId="2" fontId="38" fillId="0" borderId="26" xfId="0" applyNumberFormat="1" applyFont="1" applyBorder="1" applyAlignment="1">
      <alignment horizontal="center" vertical="center" wrapText="1"/>
    </xf>
    <xf numFmtId="2" fontId="38" fillId="0" borderId="20" xfId="0" applyNumberFormat="1" applyFont="1" applyBorder="1" applyAlignment="1">
      <alignment horizontal="center" vertical="center" wrapText="1"/>
    </xf>
    <xf numFmtId="2" fontId="38" fillId="0" borderId="21" xfId="0" applyNumberFormat="1" applyFont="1" applyBorder="1" applyAlignment="1">
      <alignment horizontal="center" vertical="center" wrapText="1"/>
    </xf>
    <xf numFmtId="2" fontId="38" fillId="0" borderId="25" xfId="0" applyNumberFormat="1" applyFont="1" applyBorder="1" applyAlignment="1">
      <alignment horizontal="center" vertical="center" wrapText="1"/>
    </xf>
    <xf numFmtId="0" fontId="38" fillId="0" borderId="0" xfId="0" applyFont="1" applyFill="1" applyBorder="1" applyAlignment="1">
      <alignment horizontal="center" wrapText="1"/>
    </xf>
    <xf numFmtId="0" fontId="36" fillId="0" borderId="19" xfId="0" applyFont="1" applyFill="1" applyBorder="1" applyAlignment="1">
      <alignment horizontal="center"/>
    </xf>
    <xf numFmtId="0" fontId="36" fillId="0" borderId="26" xfId="0" applyFont="1" applyFill="1" applyBorder="1" applyAlignment="1">
      <alignment horizontal="center"/>
    </xf>
    <xf numFmtId="0" fontId="38" fillId="0" borderId="18" xfId="0" applyFont="1" applyFill="1" applyBorder="1" applyAlignment="1">
      <alignment horizontal="center"/>
    </xf>
  </cellXfs>
  <cellStyles count="560">
    <cellStyle name="_Приложение I.13" xfId="1"/>
    <cellStyle name="_Приложение I.13 2" xfId="2"/>
    <cellStyle name="_Приложение I.13_~6498020" xfId="3"/>
    <cellStyle name="_Приложение I.13_~6498020_Книга1" xfId="4"/>
    <cellStyle name="_Приложение I.13_~6498020_Книга1 2" xfId="5"/>
    <cellStyle name="_Приложение I.13_~6498020_Книга1_Прил I )" xfId="6"/>
    <cellStyle name="_Приложение I.13_~6498020_Книга1_Прил I 2015 1 пол" xfId="7"/>
    <cellStyle name="_Приложение I.13_~6498020_Книга1_Приложение I" xfId="8"/>
    <cellStyle name="_Приложение I.13_~6498020_Книга1_Приложение I 2" xfId="447"/>
    <cellStyle name="_Приложение I.13_~6498020_Книга1_Приложение I.9" xfId="9"/>
    <cellStyle name="_Приложение I.13_~6498020_Книга1_Приложение I.9 2" xfId="448"/>
    <cellStyle name="_Приложение I.13_~6498020_Прил I  торговля 9мес 13)" xfId="10"/>
    <cellStyle name="_Приложение I.13_~6498020_Прил I торговля 9м14" xfId="11"/>
    <cellStyle name="_Приложение I.13_~6498020_Прил I торговля 9м14 2" xfId="449"/>
    <cellStyle name="_Приложение I.13_~6498020_Прил I торговля 9м14_Прил I )" xfId="12"/>
    <cellStyle name="_Приложение I.13_Книга1" xfId="13"/>
    <cellStyle name="_Приложение I.13_Книга1_Книга1" xfId="14"/>
    <cellStyle name="_Приложение I.13_Книга1_Книга1 2" xfId="15"/>
    <cellStyle name="_Приложение I.13_Книга1_Книга1_Прил I )" xfId="16"/>
    <cellStyle name="_Приложение I.13_Книга1_Книга1_Прил I 2015 1 пол" xfId="17"/>
    <cellStyle name="_Приложение I.13_Книга1_Книга1_Приложение I" xfId="18"/>
    <cellStyle name="_Приложение I.13_Книга1_Книга1_Приложение I 2" xfId="450"/>
    <cellStyle name="_Приложение I.13_Книга1_Книга1_Приложение I.9" xfId="19"/>
    <cellStyle name="_Приложение I.13_Книга1_Книга1_Приложение I.9 2" xfId="451"/>
    <cellStyle name="_Приложение I.13_Книга1_Прил I  торговля 9мес 13)" xfId="20"/>
    <cellStyle name="_Приложение I.13_Книга1_Прил I торговля 9м14" xfId="21"/>
    <cellStyle name="_Приложение I.13_Книга1_Прил I торговля 9м14 2" xfId="452"/>
    <cellStyle name="_Приложение I.13_Книга1_Прил I торговля 9м14_Прил I )" xfId="22"/>
    <cellStyle name="_Приложение I.13_Прил I  торговля 9мес 13)" xfId="23"/>
    <cellStyle name="_Приложение I.13_рус Приложение 1.5_ услуги" xfId="24"/>
    <cellStyle name="_Приложение I.13_рус Приложение 1.5_ услуги_Книга1" xfId="25"/>
    <cellStyle name="_Приложение I.13_рус Приложение 1.5_ услуги_Книга1 2" xfId="26"/>
    <cellStyle name="_Приложение I.13_рус Приложение 1.5_ услуги_Книга1_Прил I )" xfId="27"/>
    <cellStyle name="_Приложение I.13_рус Приложение 1.5_ услуги_Книга1_Прил I 2015 1 пол" xfId="28"/>
    <cellStyle name="_Приложение I.13_рус Приложение 1.5_ услуги_Книга1_Приложение I" xfId="29"/>
    <cellStyle name="_Приложение I.13_рус Приложение 1.5_ услуги_Книга1_Приложение I 2" xfId="453"/>
    <cellStyle name="_Приложение I.13_рус Приложение 1.5_ услуги_Книга1_Приложение I.9" xfId="30"/>
    <cellStyle name="_Приложение I.13_рус Приложение 1.5_ услуги_Книга1_Приложение I.9 2" xfId="454"/>
    <cellStyle name="_Приложение I.13_рус Приложение 1.5_ услуги_Прил I  торговля 9мес 13)" xfId="31"/>
    <cellStyle name="_Приложение I.13_рус Приложение 1.5_ услуги_Прил I торговля 9м14" xfId="32"/>
    <cellStyle name="_Приложение I.13_рус Приложение 1.5_ услуги_Прил I торговля 9м14 2" xfId="455"/>
    <cellStyle name="_Приложение I.13_рус Приложение 1.5_ услуги_Прил I торговля 9м14_Прил I )" xfId="33"/>
    <cellStyle name="_Приложение I.13_рус Приложение 1.6_усл.по зонам" xfId="34"/>
    <cellStyle name="20% — акцент1" xfId="35" builtinId="30" customBuiltin="1"/>
    <cellStyle name="20% - Акцент1 2" xfId="36"/>
    <cellStyle name="20% - Акцент1 2 2" xfId="37"/>
    <cellStyle name="20% - Акцент1 3" xfId="38"/>
    <cellStyle name="20% - Акцент1 4" xfId="39"/>
    <cellStyle name="20% - Акцент1 5" xfId="40"/>
    <cellStyle name="20% - Акцент1 6" xfId="41"/>
    <cellStyle name="20% - Акцент1 7" xfId="462"/>
    <cellStyle name="20% - Акцент1 8" xfId="516"/>
    <cellStyle name="20% — акцент2" xfId="42" builtinId="34" customBuiltin="1"/>
    <cellStyle name="20% - Акцент2 2" xfId="43"/>
    <cellStyle name="20% - Акцент2 2 2" xfId="44"/>
    <cellStyle name="20% - Акцент2 3" xfId="45"/>
    <cellStyle name="20% - Акцент2 4" xfId="46"/>
    <cellStyle name="20% - Акцент2 5" xfId="47"/>
    <cellStyle name="20% - Акцент2 6" xfId="48"/>
    <cellStyle name="20% - Акцент2 7" xfId="463"/>
    <cellStyle name="20% - Акцент2 8" xfId="517"/>
    <cellStyle name="20% — акцент3" xfId="49" builtinId="38" customBuiltin="1"/>
    <cellStyle name="20% - Акцент3 2" xfId="50"/>
    <cellStyle name="20% - Акцент3 2 2" xfId="51"/>
    <cellStyle name="20% - Акцент3 3" xfId="52"/>
    <cellStyle name="20% - Акцент3 4" xfId="53"/>
    <cellStyle name="20% - Акцент3 5" xfId="54"/>
    <cellStyle name="20% - Акцент3 6" xfId="55"/>
    <cellStyle name="20% - Акцент3 7" xfId="464"/>
    <cellStyle name="20% - Акцент3 8" xfId="518"/>
    <cellStyle name="20% — акцент4" xfId="56" builtinId="42" customBuiltin="1"/>
    <cellStyle name="20% - Акцент4 2" xfId="57"/>
    <cellStyle name="20% - Акцент4 2 2" xfId="58"/>
    <cellStyle name="20% - Акцент4 3" xfId="59"/>
    <cellStyle name="20% - Акцент4 4" xfId="60"/>
    <cellStyle name="20% - Акцент4 5" xfId="61"/>
    <cellStyle name="20% - Акцент4 6" xfId="62"/>
    <cellStyle name="20% - Акцент4 7" xfId="465"/>
    <cellStyle name="20% - Акцент4 8" xfId="519"/>
    <cellStyle name="20% — акцент5" xfId="63" builtinId="46" customBuiltin="1"/>
    <cellStyle name="20% - Акцент5 2" xfId="64"/>
    <cellStyle name="20% - Акцент5 2 2" xfId="65"/>
    <cellStyle name="20% - Акцент5 3" xfId="66"/>
    <cellStyle name="20% - Акцент5 4" xfId="67"/>
    <cellStyle name="20% - Акцент5 5" xfId="68"/>
    <cellStyle name="20% - Акцент5 6" xfId="69"/>
    <cellStyle name="20% - Акцент5 7" xfId="466"/>
    <cellStyle name="20% - Акцент5 8" xfId="520"/>
    <cellStyle name="20% — акцент6" xfId="70" builtinId="50" customBuiltin="1"/>
    <cellStyle name="20% - Акцент6 2" xfId="71"/>
    <cellStyle name="20% - Акцент6 2 2" xfId="72"/>
    <cellStyle name="20% - Акцент6 3" xfId="73"/>
    <cellStyle name="20% - Акцент6 4" xfId="74"/>
    <cellStyle name="20% - Акцент6 5" xfId="75"/>
    <cellStyle name="20% - Акцент6 6" xfId="76"/>
    <cellStyle name="20% - Акцент6 7" xfId="467"/>
    <cellStyle name="20% - Акцент6 8" xfId="521"/>
    <cellStyle name="40% — акцент1" xfId="77" builtinId="31" customBuiltin="1"/>
    <cellStyle name="40% - Акцент1 2" xfId="78"/>
    <cellStyle name="40% - Акцент1 2 2" xfId="79"/>
    <cellStyle name="40% - Акцент1 3" xfId="80"/>
    <cellStyle name="40% - Акцент1 4" xfId="81"/>
    <cellStyle name="40% - Акцент1 5" xfId="82"/>
    <cellStyle name="40% - Акцент1 6" xfId="83"/>
    <cellStyle name="40% - Акцент1 7" xfId="468"/>
    <cellStyle name="40% - Акцент1 8" xfId="522"/>
    <cellStyle name="40% — акцент2" xfId="84" builtinId="35" customBuiltin="1"/>
    <cellStyle name="40% - Акцент2 2" xfId="85"/>
    <cellStyle name="40% - Акцент2 3" xfId="86"/>
    <cellStyle name="40% - Акцент2 4" xfId="87"/>
    <cellStyle name="40% - Акцент2 5" xfId="88"/>
    <cellStyle name="40% - Акцент2 6" xfId="89"/>
    <cellStyle name="40% - Акцент2 7" xfId="469"/>
    <cellStyle name="40% - Акцент2 8" xfId="523"/>
    <cellStyle name="40% — акцент3" xfId="90" builtinId="39" customBuiltin="1"/>
    <cellStyle name="40% - Акцент3 2" xfId="91"/>
    <cellStyle name="40% - Акцент3 2 2" xfId="92"/>
    <cellStyle name="40% - Акцент3 3" xfId="93"/>
    <cellStyle name="40% - Акцент3 4" xfId="94"/>
    <cellStyle name="40% - Акцент3 5" xfId="95"/>
    <cellStyle name="40% - Акцент3 6" xfId="96"/>
    <cellStyle name="40% - Акцент3 7" xfId="470"/>
    <cellStyle name="40% - Акцент3 8" xfId="524"/>
    <cellStyle name="40% — акцент4" xfId="97" builtinId="43" customBuiltin="1"/>
    <cellStyle name="40% - Акцент4 2" xfId="98"/>
    <cellStyle name="40% - Акцент4 2 2" xfId="99"/>
    <cellStyle name="40% - Акцент4 3" xfId="100"/>
    <cellStyle name="40% - Акцент4 4" xfId="101"/>
    <cellStyle name="40% - Акцент4 5" xfId="102"/>
    <cellStyle name="40% - Акцент4 6" xfId="103"/>
    <cellStyle name="40% - Акцент4 7" xfId="471"/>
    <cellStyle name="40% - Акцент4 8" xfId="525"/>
    <cellStyle name="40% — акцент5" xfId="104" builtinId="47" customBuiltin="1"/>
    <cellStyle name="40% - Акцент5 2" xfId="105"/>
    <cellStyle name="40% - Акцент5 2 2" xfId="106"/>
    <cellStyle name="40% - Акцент5 3" xfId="107"/>
    <cellStyle name="40% - Акцент5 4" xfId="108"/>
    <cellStyle name="40% - Акцент5 5" xfId="109"/>
    <cellStyle name="40% - Акцент5 6" xfId="110"/>
    <cellStyle name="40% - Акцент5 7" xfId="472"/>
    <cellStyle name="40% - Акцент5 8" xfId="526"/>
    <cellStyle name="40% — акцент6" xfId="111" builtinId="51" customBuiltin="1"/>
    <cellStyle name="40% - Акцент6 2" xfId="112"/>
    <cellStyle name="40% - Акцент6 2 2" xfId="113"/>
    <cellStyle name="40% - Акцент6 3" xfId="114"/>
    <cellStyle name="40% - Акцент6 4" xfId="115"/>
    <cellStyle name="40% - Акцент6 5" xfId="116"/>
    <cellStyle name="40% - Акцент6 6" xfId="117"/>
    <cellStyle name="40% - Акцент6 7" xfId="473"/>
    <cellStyle name="40% - Акцент6 8" xfId="527"/>
    <cellStyle name="60% — акцент1" xfId="118" builtinId="32" customBuiltin="1"/>
    <cellStyle name="60% - Акцент1 2" xfId="119"/>
    <cellStyle name="60% - Акцент1 2 2" xfId="120"/>
    <cellStyle name="60% - Акцент1 3" xfId="121"/>
    <cellStyle name="60% - Акцент1 4" xfId="122"/>
    <cellStyle name="60% - Акцент1 5" xfId="123"/>
    <cellStyle name="60% - Акцент1 6" xfId="124"/>
    <cellStyle name="60% - Акцент1 7" xfId="474"/>
    <cellStyle name="60% - Акцент1 8" xfId="528"/>
    <cellStyle name="60% — акцент2" xfId="125" builtinId="36" customBuiltin="1"/>
    <cellStyle name="60% - Акцент2 2" xfId="126"/>
    <cellStyle name="60% - Акцент2 3" xfId="127"/>
    <cellStyle name="60% - Акцент2 4" xfId="128"/>
    <cellStyle name="60% - Акцент2 5" xfId="129"/>
    <cellStyle name="60% - Акцент2 6" xfId="130"/>
    <cellStyle name="60% - Акцент2 7" xfId="475"/>
    <cellStyle name="60% - Акцент2 8" xfId="529"/>
    <cellStyle name="60% — акцент3" xfId="131" builtinId="40" customBuiltin="1"/>
    <cellStyle name="60% - Акцент3 2" xfId="132"/>
    <cellStyle name="60% - Акцент3 2 2" xfId="133"/>
    <cellStyle name="60% - Акцент3 3" xfId="134"/>
    <cellStyle name="60% - Акцент3 4" xfId="135"/>
    <cellStyle name="60% - Акцент3 5" xfId="136"/>
    <cellStyle name="60% - Акцент3 6" xfId="137"/>
    <cellStyle name="60% - Акцент3 7" xfId="476"/>
    <cellStyle name="60% - Акцент3 8" xfId="530"/>
    <cellStyle name="60% — акцент4" xfId="138" builtinId="44" customBuiltin="1"/>
    <cellStyle name="60% - Акцент4 2" xfId="139"/>
    <cellStyle name="60% - Акцент4 2 2" xfId="140"/>
    <cellStyle name="60% - Акцент4 3" xfId="141"/>
    <cellStyle name="60% - Акцент4 4" xfId="142"/>
    <cellStyle name="60% - Акцент4 5" xfId="143"/>
    <cellStyle name="60% - Акцент4 6" xfId="144"/>
    <cellStyle name="60% - Акцент4 7" xfId="477"/>
    <cellStyle name="60% - Акцент4 8" xfId="531"/>
    <cellStyle name="60% — акцент5" xfId="145" builtinId="48" customBuiltin="1"/>
    <cellStyle name="60% - Акцент5 2" xfId="146"/>
    <cellStyle name="60% - Акцент5 2 2" xfId="147"/>
    <cellStyle name="60% - Акцент5 3" xfId="148"/>
    <cellStyle name="60% - Акцент5 4" xfId="149"/>
    <cellStyle name="60% - Акцент5 5" xfId="150"/>
    <cellStyle name="60% - Акцент5 6" xfId="151"/>
    <cellStyle name="60% - Акцент5 7" xfId="478"/>
    <cellStyle name="60% - Акцент5 8" xfId="532"/>
    <cellStyle name="60% — акцент6" xfId="152" builtinId="52" customBuiltin="1"/>
    <cellStyle name="60% - Акцент6 2" xfId="153"/>
    <cellStyle name="60% - Акцент6 2 2" xfId="154"/>
    <cellStyle name="60% - Акцент6 3" xfId="155"/>
    <cellStyle name="60% - Акцент6 4" xfId="156"/>
    <cellStyle name="60% - Акцент6 5" xfId="157"/>
    <cellStyle name="60% - Акцент6 6" xfId="158"/>
    <cellStyle name="60% - Акцент6 7" xfId="479"/>
    <cellStyle name="60% - Акцент6 8" xfId="533"/>
    <cellStyle name="Normal_02_Приложение к ТЗ Входные формы" xfId="159"/>
    <cellStyle name="SAPBEXaggData" xfId="160"/>
    <cellStyle name="SAPBEXaggDataEmph" xfId="161"/>
    <cellStyle name="SAPBEXaggItem" xfId="162"/>
    <cellStyle name="SAPBEXaggItemX" xfId="163"/>
    <cellStyle name="SAPBEXchaText" xfId="164"/>
    <cellStyle name="SAPBEXexcBad7" xfId="165"/>
    <cellStyle name="SAPBEXexcBad8" xfId="166"/>
    <cellStyle name="SAPBEXexcBad9" xfId="167"/>
    <cellStyle name="SAPBEXexcCritical4" xfId="168"/>
    <cellStyle name="SAPBEXexcCritical5" xfId="169"/>
    <cellStyle name="SAPBEXexcCritical6" xfId="170"/>
    <cellStyle name="SAPBEXexcGood1" xfId="171"/>
    <cellStyle name="SAPBEXexcGood2" xfId="172"/>
    <cellStyle name="SAPBEXexcGood3" xfId="173"/>
    <cellStyle name="SAPBEXfilterDrill" xfId="174"/>
    <cellStyle name="SAPBEXfilterItem" xfId="175"/>
    <cellStyle name="SAPBEXfilterText" xfId="176"/>
    <cellStyle name="SAPBEXfilterText 2" xfId="177"/>
    <cellStyle name="SAPBEXfilterText 2 2" xfId="178"/>
    <cellStyle name="SAPBEXfilterText 2_Книга1" xfId="179"/>
    <cellStyle name="SAPBEXfilterText_~6498020" xfId="180"/>
    <cellStyle name="SAPBEXformats" xfId="181"/>
    <cellStyle name="SAPBEXheaderItem" xfId="182"/>
    <cellStyle name="SAPBEXheaderItem 2" xfId="183"/>
    <cellStyle name="SAPBEXheaderItem 2 2" xfId="184"/>
    <cellStyle name="SAPBEXheaderItem 2_Книга1" xfId="185"/>
    <cellStyle name="SAPBEXheaderItem_~6498020" xfId="186"/>
    <cellStyle name="SAPBEXheaderText" xfId="187"/>
    <cellStyle name="SAPBEXheaderText 2" xfId="188"/>
    <cellStyle name="SAPBEXheaderText 2 2" xfId="189"/>
    <cellStyle name="SAPBEXheaderText 2_Книга1" xfId="190"/>
    <cellStyle name="SAPBEXheaderText_~6498020" xfId="191"/>
    <cellStyle name="SAPBEXHLevel0" xfId="192"/>
    <cellStyle name="SAPBEXHLevel0 2" xfId="193"/>
    <cellStyle name="SAPBEXHLevel0 2 2" xfId="194"/>
    <cellStyle name="SAPBEXHLevel0 2_Книга1" xfId="195"/>
    <cellStyle name="SAPBEXHLevel0_~6498020" xfId="196"/>
    <cellStyle name="SAPBEXHLevel0X" xfId="197"/>
    <cellStyle name="SAPBEXHLevel0X 2" xfId="198"/>
    <cellStyle name="SAPBEXHLevel0X 2 2" xfId="199"/>
    <cellStyle name="SAPBEXHLevel0X 2_Книга1" xfId="200"/>
    <cellStyle name="SAPBEXHLevel0X_~6498020" xfId="201"/>
    <cellStyle name="SAPBEXHLevel1" xfId="202"/>
    <cellStyle name="SAPBEXHLevel1 2" xfId="203"/>
    <cellStyle name="SAPBEXHLevel1 2 2" xfId="204"/>
    <cellStyle name="SAPBEXHLevel1 2_Книга1" xfId="205"/>
    <cellStyle name="SAPBEXHLevel1_~6498020" xfId="206"/>
    <cellStyle name="SAPBEXHLevel1X" xfId="207"/>
    <cellStyle name="SAPBEXHLevel1X 2" xfId="208"/>
    <cellStyle name="SAPBEXHLevel1X 2 2" xfId="209"/>
    <cellStyle name="SAPBEXHLevel1X 2_Книга1" xfId="210"/>
    <cellStyle name="SAPBEXHLevel1X_~6498020" xfId="211"/>
    <cellStyle name="SAPBEXHLevel2" xfId="212"/>
    <cellStyle name="SAPBEXHLevel2 2" xfId="213"/>
    <cellStyle name="SAPBEXHLevel2 2 2" xfId="214"/>
    <cellStyle name="SAPBEXHLevel2 2_Книга1" xfId="215"/>
    <cellStyle name="SAPBEXHLevel2_~6498020" xfId="216"/>
    <cellStyle name="SAPBEXHLevel2X" xfId="217"/>
    <cellStyle name="SAPBEXHLevel2X 2" xfId="218"/>
    <cellStyle name="SAPBEXHLevel2X 2 2" xfId="219"/>
    <cellStyle name="SAPBEXHLevel2X 2_Книга1" xfId="220"/>
    <cellStyle name="SAPBEXHLevel2X_~6498020" xfId="221"/>
    <cellStyle name="SAPBEXHLevel3" xfId="222"/>
    <cellStyle name="SAPBEXHLevel3 2" xfId="223"/>
    <cellStyle name="SAPBEXHLevel3 2 2" xfId="224"/>
    <cellStyle name="SAPBEXHLevel3 2_Книга1" xfId="225"/>
    <cellStyle name="SAPBEXHLevel3_~6498020" xfId="226"/>
    <cellStyle name="SAPBEXHLevel3X" xfId="227"/>
    <cellStyle name="SAPBEXHLevel3X 2" xfId="228"/>
    <cellStyle name="SAPBEXHLevel3X 2 2" xfId="229"/>
    <cellStyle name="SAPBEXHLevel3X 2_Книга1" xfId="230"/>
    <cellStyle name="SAPBEXHLevel3X_~6498020" xfId="231"/>
    <cellStyle name="SAPBEXresData" xfId="232"/>
    <cellStyle name="SAPBEXresDataEmph" xfId="233"/>
    <cellStyle name="SAPBEXresItem" xfId="234"/>
    <cellStyle name="SAPBEXresItemX" xfId="235"/>
    <cellStyle name="SAPBEXstdData" xfId="236"/>
    <cellStyle name="SAPBEXstdDataEmph" xfId="237"/>
    <cellStyle name="SAPBEXstdItem" xfId="238"/>
    <cellStyle name="SAPBEXstdItemX" xfId="239"/>
    <cellStyle name="SAPBEXtitle" xfId="240"/>
    <cellStyle name="SAPBEXtitle 2" xfId="241"/>
    <cellStyle name="SAPBEXtitle 2 2" xfId="242"/>
    <cellStyle name="SAPBEXtitle 2_Книга1" xfId="243"/>
    <cellStyle name="SAPBEXtitle_~6498020" xfId="244"/>
    <cellStyle name="SAPBEXundefined" xfId="245"/>
    <cellStyle name="Акцент1" xfId="246" builtinId="29" customBuiltin="1"/>
    <cellStyle name="Акцент1 2" xfId="247"/>
    <cellStyle name="Акцент1 2 2" xfId="248"/>
    <cellStyle name="Акцент1 3" xfId="249"/>
    <cellStyle name="Акцент1 4" xfId="250"/>
    <cellStyle name="Акцент1 5" xfId="251"/>
    <cellStyle name="Акцент1 6" xfId="252"/>
    <cellStyle name="Акцент1 7" xfId="480"/>
    <cellStyle name="Акцент1 8" xfId="534"/>
    <cellStyle name="Акцент2" xfId="253" builtinId="33" customBuiltin="1"/>
    <cellStyle name="Акцент2 2" xfId="254"/>
    <cellStyle name="Акцент2 3" xfId="255"/>
    <cellStyle name="Акцент2 4" xfId="256"/>
    <cellStyle name="Акцент2 5" xfId="257"/>
    <cellStyle name="Акцент2 6" xfId="258"/>
    <cellStyle name="Акцент2 7" xfId="481"/>
    <cellStyle name="Акцент2 8" xfId="535"/>
    <cellStyle name="Акцент3" xfId="259" builtinId="37" customBuiltin="1"/>
    <cellStyle name="Акцент3 2" xfId="260"/>
    <cellStyle name="Акцент3 3" xfId="261"/>
    <cellStyle name="Акцент3 4" xfId="262"/>
    <cellStyle name="Акцент3 5" xfId="263"/>
    <cellStyle name="Акцент3 6" xfId="264"/>
    <cellStyle name="Акцент3 7" xfId="482"/>
    <cellStyle name="Акцент3 8" xfId="536"/>
    <cellStyle name="Акцент4" xfId="265" builtinId="41" customBuiltin="1"/>
    <cellStyle name="Акцент4 2" xfId="266"/>
    <cellStyle name="Акцент4 2 2" xfId="267"/>
    <cellStyle name="Акцент4 3" xfId="268"/>
    <cellStyle name="Акцент4 4" xfId="269"/>
    <cellStyle name="Акцент4 5" xfId="270"/>
    <cellStyle name="Акцент4 6" xfId="271"/>
    <cellStyle name="Акцент4 7" xfId="483"/>
    <cellStyle name="Акцент4 8" xfId="537"/>
    <cellStyle name="Акцент5" xfId="272" builtinId="45" customBuiltin="1"/>
    <cellStyle name="Акцент5 2" xfId="273"/>
    <cellStyle name="Акцент5 3" xfId="274"/>
    <cellStyle name="Акцент5 4" xfId="275"/>
    <cellStyle name="Акцент5 5" xfId="276"/>
    <cellStyle name="Акцент5 6" xfId="277"/>
    <cellStyle name="Акцент5 7" xfId="484"/>
    <cellStyle name="Акцент5 8" xfId="538"/>
    <cellStyle name="Акцент6" xfId="278" builtinId="49" customBuiltin="1"/>
    <cellStyle name="Акцент6 2" xfId="279"/>
    <cellStyle name="Акцент6 2 2" xfId="280"/>
    <cellStyle name="Акцент6 3" xfId="281"/>
    <cellStyle name="Акцент6 4" xfId="282"/>
    <cellStyle name="Акцент6 5" xfId="283"/>
    <cellStyle name="Акцент6 6" xfId="284"/>
    <cellStyle name="Акцент6 7" xfId="485"/>
    <cellStyle name="Акцент6 8" xfId="539"/>
    <cellStyle name="Ввод " xfId="285" builtinId="20" customBuiltin="1"/>
    <cellStyle name="Ввод  2" xfId="286"/>
    <cellStyle name="Ввод  3" xfId="287"/>
    <cellStyle name="Ввод  4" xfId="288"/>
    <cellStyle name="Ввод  5" xfId="289"/>
    <cellStyle name="Ввод  6" xfId="290"/>
    <cellStyle name="Ввод  7" xfId="486"/>
    <cellStyle name="Ввод  8" xfId="540"/>
    <cellStyle name="Вывод" xfId="291" builtinId="21" customBuiltin="1"/>
    <cellStyle name="Вывод 2" xfId="292"/>
    <cellStyle name="Вывод 2 2" xfId="293"/>
    <cellStyle name="Вывод 2_Приложение I.8. Баланс вторичных доходов" xfId="294"/>
    <cellStyle name="Вывод 3" xfId="295"/>
    <cellStyle name="Вывод 4" xfId="296"/>
    <cellStyle name="Вывод 5" xfId="297"/>
    <cellStyle name="Вывод 6" xfId="298"/>
    <cellStyle name="Вывод 7" xfId="487"/>
    <cellStyle name="Вывод 8" xfId="541"/>
    <cellStyle name="Вычисление" xfId="299" builtinId="22" customBuiltin="1"/>
    <cellStyle name="Вычисление 2" xfId="300"/>
    <cellStyle name="Вычисление 2 2" xfId="301"/>
    <cellStyle name="Вычисление 2_Приложение I.8. Баланс вторичных доходов" xfId="302"/>
    <cellStyle name="Вычисление 3" xfId="303"/>
    <cellStyle name="Вычисление 4" xfId="304"/>
    <cellStyle name="Вычисление 5" xfId="305"/>
    <cellStyle name="Вычисление 6" xfId="306"/>
    <cellStyle name="Вычисление 7" xfId="488"/>
    <cellStyle name="Вычисление 8" xfId="542"/>
    <cellStyle name="Гиперссылка" xfId="559" builtinId="8"/>
    <cellStyle name="Заголовок 1" xfId="307" builtinId="16" customBuiltin="1"/>
    <cellStyle name="Заголовок 1 2" xfId="308"/>
    <cellStyle name="Заголовок 1 2 2" xfId="309"/>
    <cellStyle name="Заголовок 1 2_Приложение I.8. Баланс вторичных доходов" xfId="310"/>
    <cellStyle name="Заголовок 1 3" xfId="311"/>
    <cellStyle name="Заголовок 1 4" xfId="312"/>
    <cellStyle name="Заголовок 1 5" xfId="313"/>
    <cellStyle name="Заголовок 1 6" xfId="314"/>
    <cellStyle name="Заголовок 1 7" xfId="489"/>
    <cellStyle name="Заголовок 1 8" xfId="543"/>
    <cellStyle name="Заголовок 2" xfId="315" builtinId="17" customBuiltin="1"/>
    <cellStyle name="Заголовок 2 2" xfId="316"/>
    <cellStyle name="Заголовок 2 2 2" xfId="317"/>
    <cellStyle name="Заголовок 2 2_Приложение I.8. Баланс вторичных доходов" xfId="318"/>
    <cellStyle name="Заголовок 2 3" xfId="319"/>
    <cellStyle name="Заголовок 2 4" xfId="320"/>
    <cellStyle name="Заголовок 2 5" xfId="321"/>
    <cellStyle name="Заголовок 2 6" xfId="322"/>
    <cellStyle name="Заголовок 2 7" xfId="490"/>
    <cellStyle name="Заголовок 2 8" xfId="544"/>
    <cellStyle name="Заголовок 3" xfId="323" builtinId="18" customBuiltin="1"/>
    <cellStyle name="Заголовок 3 2" xfId="324"/>
    <cellStyle name="Заголовок 3 2 2" xfId="325"/>
    <cellStyle name="Заголовок 3 2_Приложение I.8. Баланс вторичных доходов" xfId="326"/>
    <cellStyle name="Заголовок 3 3" xfId="327"/>
    <cellStyle name="Заголовок 3 4" xfId="328"/>
    <cellStyle name="Заголовок 3 5" xfId="329"/>
    <cellStyle name="Заголовок 3 6" xfId="330"/>
    <cellStyle name="Заголовок 3 7" xfId="491"/>
    <cellStyle name="Заголовок 3 8" xfId="545"/>
    <cellStyle name="Заголовок 4" xfId="331" builtinId="19" customBuiltin="1"/>
    <cellStyle name="Заголовок 4 2" xfId="332"/>
    <cellStyle name="Заголовок 4 2 2" xfId="333"/>
    <cellStyle name="Заголовок 4 3" xfId="334"/>
    <cellStyle name="Заголовок 4 4" xfId="335"/>
    <cellStyle name="Заголовок 4 5" xfId="336"/>
    <cellStyle name="Заголовок 4 6" xfId="337"/>
    <cellStyle name="Заголовок 4 7" xfId="492"/>
    <cellStyle name="Заголовок 4 8" xfId="546"/>
    <cellStyle name="Итог" xfId="338" builtinId="25" customBuiltin="1"/>
    <cellStyle name="Итог 2" xfId="339"/>
    <cellStyle name="Итог 2 2" xfId="340"/>
    <cellStyle name="Итог 2_Приложение I.8. Баланс вторичных доходов" xfId="341"/>
    <cellStyle name="Итог 3" xfId="342"/>
    <cellStyle name="Итог 4" xfId="343"/>
    <cellStyle name="Итог 5" xfId="344"/>
    <cellStyle name="Итог 6" xfId="345"/>
    <cellStyle name="Итог 7" xfId="493"/>
    <cellStyle name="Итог 8" xfId="547"/>
    <cellStyle name="Контрольная ячейка" xfId="346" builtinId="23" customBuiltin="1"/>
    <cellStyle name="Контрольная ячейка 2" xfId="347"/>
    <cellStyle name="Контрольная ячейка 3" xfId="348"/>
    <cellStyle name="Контрольная ячейка 4" xfId="349"/>
    <cellStyle name="Контрольная ячейка 5" xfId="350"/>
    <cellStyle name="Контрольная ячейка 6" xfId="351"/>
    <cellStyle name="Контрольная ячейка 7" xfId="494"/>
    <cellStyle name="Контрольная ячейка 8" xfId="548"/>
    <cellStyle name="Название" xfId="352" builtinId="15" customBuiltin="1"/>
    <cellStyle name="Название 2" xfId="353"/>
    <cellStyle name="Название 2 2" xfId="354"/>
    <cellStyle name="Название 3" xfId="355"/>
    <cellStyle name="Название 4" xfId="356"/>
    <cellStyle name="Название 5" xfId="357"/>
    <cellStyle name="Название 6" xfId="358"/>
    <cellStyle name="Название 7" xfId="497"/>
    <cellStyle name="Название 8" xfId="549"/>
    <cellStyle name="Нейтральный" xfId="359" builtinId="28" customBuiltin="1"/>
    <cellStyle name="Нейтральный 2" xfId="360"/>
    <cellStyle name="Нейтральный 2 2" xfId="361"/>
    <cellStyle name="Нейтральный 3" xfId="362"/>
    <cellStyle name="Нейтральный 4" xfId="363"/>
    <cellStyle name="Нейтральный 5" xfId="364"/>
    <cellStyle name="Нейтральный 6" xfId="365"/>
    <cellStyle name="Нейтральный 7" xfId="500"/>
    <cellStyle name="Нейтральный 8" xfId="550"/>
    <cellStyle name="Обычный" xfId="0" builtinId="0"/>
    <cellStyle name="Обычный 10" xfId="460"/>
    <cellStyle name="Обычный 10 2" xfId="511"/>
    <cellStyle name="Обычный 11" xfId="512"/>
    <cellStyle name="Обычный 2" xfId="366"/>
    <cellStyle name="Обычный 2 2" xfId="367"/>
    <cellStyle name="Обычный 2 2 2" xfId="499"/>
    <cellStyle name="Обычный 2 2 3" xfId="513"/>
    <cellStyle name="Обычный 2 3" xfId="368"/>
    <cellStyle name="Обычный 2 4" xfId="369"/>
    <cellStyle name="Обычный 2 5" xfId="370"/>
    <cellStyle name="Обычный 2_~6498020" xfId="371"/>
    <cellStyle name="Обычный 3" xfId="372"/>
    <cellStyle name="Обычный 3 2" xfId="373"/>
    <cellStyle name="Обычный 3 3" xfId="374"/>
    <cellStyle name="Обычный 3 3 2" xfId="375"/>
    <cellStyle name="Обычный 3 3 2 2" xfId="456"/>
    <cellStyle name="Обычный 3 4" xfId="376"/>
    <cellStyle name="Обычный 3 5" xfId="377"/>
    <cellStyle name="Обычный 3 5 2" xfId="501"/>
    <cellStyle name="Обычный 3 5 2 2" xfId="551"/>
    <cellStyle name="Обычный 3 5 3" xfId="552"/>
    <cellStyle name="Обычный 3 6" xfId="378"/>
    <cellStyle name="Обычный 3 6 2" xfId="457"/>
    <cellStyle name="Обычный 3 7" xfId="514"/>
    <cellStyle name="Обычный 3 8" xfId="515"/>
    <cellStyle name="Обычный 4" xfId="379"/>
    <cellStyle name="Обычный 4 2" xfId="498"/>
    <cellStyle name="Обычный 5" xfId="380"/>
    <cellStyle name="Обычный 5 2" xfId="381"/>
    <cellStyle name="Обычный 5 3" xfId="382"/>
    <cellStyle name="Обычный 5 4" xfId="383"/>
    <cellStyle name="Обычный 5_~6498020" xfId="384"/>
    <cellStyle name="Обычный 6" xfId="385"/>
    <cellStyle name="Обычный 6 2" xfId="386"/>
    <cellStyle name="Обычный 6 3" xfId="387"/>
    <cellStyle name="Обычный 6 4" xfId="388"/>
    <cellStyle name="Обычный 6_~6498020" xfId="389"/>
    <cellStyle name="Обычный 7" xfId="390"/>
    <cellStyle name="Обычный 7 2" xfId="391"/>
    <cellStyle name="Обычный 7 3" xfId="392"/>
    <cellStyle name="Обычный 7 4" xfId="461"/>
    <cellStyle name="Обычный 8" xfId="393"/>
    <cellStyle name="Обычный 9" xfId="459"/>
    <cellStyle name="Обычный 9 2" xfId="510"/>
    <cellStyle name="Обычный_4" xfId="394"/>
    <cellStyle name="Обычный_Книга1" xfId="395"/>
    <cellStyle name="Плохой" xfId="396" builtinId="27" customBuiltin="1"/>
    <cellStyle name="Плохой 2" xfId="397"/>
    <cellStyle name="Плохой 2 2" xfId="398"/>
    <cellStyle name="Плохой 3" xfId="399"/>
    <cellStyle name="Плохой 4" xfId="400"/>
    <cellStyle name="Плохой 5" xfId="401"/>
    <cellStyle name="Плохой 6" xfId="402"/>
    <cellStyle name="Плохой 7" xfId="502"/>
    <cellStyle name="Плохой 8" xfId="553"/>
    <cellStyle name="Пояснение" xfId="403" builtinId="53" customBuiltin="1"/>
    <cellStyle name="Пояснение 2" xfId="404"/>
    <cellStyle name="Пояснение 3" xfId="405"/>
    <cellStyle name="Пояснение 4" xfId="406"/>
    <cellStyle name="Пояснение 5" xfId="407"/>
    <cellStyle name="Пояснение 6" xfId="408"/>
    <cellStyle name="Пояснение 7" xfId="503"/>
    <cellStyle name="Пояснение 8" xfId="554"/>
    <cellStyle name="Примечание" xfId="409" builtinId="10" customBuiltin="1"/>
    <cellStyle name="Примечание 2" xfId="410"/>
    <cellStyle name="Примечание 2 2" xfId="411"/>
    <cellStyle name="Примечание 2 3" xfId="495"/>
    <cellStyle name="Примечание 2_Приложение I.8. Баланс вторичных доходов" xfId="412"/>
    <cellStyle name="Примечание 3" xfId="413"/>
    <cellStyle name="Примечание 3 2" xfId="496"/>
    <cellStyle name="Примечание 4" xfId="414"/>
    <cellStyle name="Примечание 5" xfId="415"/>
    <cellStyle name="Примечание 6" xfId="416"/>
    <cellStyle name="Примечание 7" xfId="504"/>
    <cellStyle name="Примечание 8" xfId="555"/>
    <cellStyle name="Связанная ячейка" xfId="417" builtinId="24" customBuiltin="1"/>
    <cellStyle name="Связанная ячейка 2" xfId="418"/>
    <cellStyle name="Связанная ячейка 2 2" xfId="419"/>
    <cellStyle name="Связанная ячейка 2_Приложение I.8. Баланс вторичных доходов" xfId="420"/>
    <cellStyle name="Связанная ячейка 3" xfId="421"/>
    <cellStyle name="Связанная ячейка 4" xfId="422"/>
    <cellStyle name="Связанная ячейка 5" xfId="423"/>
    <cellStyle name="Связанная ячейка 6" xfId="424"/>
    <cellStyle name="Связанная ячейка 7" xfId="505"/>
    <cellStyle name="Связанная ячейка 8" xfId="556"/>
    <cellStyle name="Стиль 1" xfId="425"/>
    <cellStyle name="Стиль 1 2" xfId="426"/>
    <cellStyle name="Стиль 1_Приложение 1.6_усл.по зонам" xfId="427"/>
    <cellStyle name="Стиль 2" xfId="428"/>
    <cellStyle name="Текст предупреждения" xfId="429" builtinId="11" customBuiltin="1"/>
    <cellStyle name="Текст предупреждения 2" xfId="430"/>
    <cellStyle name="Текст предупреждения 3" xfId="431"/>
    <cellStyle name="Текст предупреждения 4" xfId="432"/>
    <cellStyle name="Текст предупреждения 5" xfId="433"/>
    <cellStyle name="Текст предупреждения 6" xfId="434"/>
    <cellStyle name="Текст предупреждения 7" xfId="506"/>
    <cellStyle name="Текст предупреждения 8" xfId="557"/>
    <cellStyle name="Тысячи [0]_Модуль2" xfId="435"/>
    <cellStyle name="Тысячи_Модуль2" xfId="436"/>
    <cellStyle name="Финансовый 2" xfId="437"/>
    <cellStyle name="Финансовый 2 2" xfId="438"/>
    <cellStyle name="Финансовый 2 2 2" xfId="507"/>
    <cellStyle name="Финансовый 2 3" xfId="458"/>
    <cellStyle name="Финансовый 3" xfId="439"/>
    <cellStyle name="Финансовый 3 2" xfId="508"/>
    <cellStyle name="Хороший" xfId="440" builtinId="26" customBuiltin="1"/>
    <cellStyle name="Хороший 2" xfId="441"/>
    <cellStyle name="Хороший 2 2" xfId="442"/>
    <cellStyle name="Хороший 3" xfId="443"/>
    <cellStyle name="Хороший 4" xfId="444"/>
    <cellStyle name="Хороший 5" xfId="445"/>
    <cellStyle name="Хороший 6" xfId="446"/>
    <cellStyle name="Хороший 7" xfId="509"/>
    <cellStyle name="Хороший 8" xfId="5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igul_b\zapiska%2011\&#1052;&#1086;&#1080;%20&#1076;&#1086;&#1082;&#1091;&#1084;&#1077;&#1085;&#1090;&#1099;\&#1042;&#1044;\2008\&#1042;&#1044;%20&#1087;&#1086;%20&#1089;&#1088;&#1086;&#1082;&#1072;&#1084;%202-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oza_l\debt-roza\4q01\1pb_4q01_&#1074;&#107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
      <sheetName val="STable 3.1"/>
      <sheetName val="Table 3 (Y)"/>
      <sheetName val="ED-stand"/>
      <sheetName val="банки"/>
      <sheetName val="баланс"/>
      <sheetName val="прочие"/>
      <sheetName val="прочие-ЦБ"/>
      <sheetName val="interest"/>
      <sheetName val="по годам"/>
      <sheetName val="ED-прогноз"/>
      <sheetName val="Диаграмма1"/>
      <sheetName val="Диаграмма2"/>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
      <sheetName val="р1"/>
      <sheetName val="р2"/>
      <sheetName val="р3"/>
      <sheetName val="р4"/>
      <sheetName val="р5"/>
      <sheetName val="для печати"/>
      <sheetName val="р2-грнт"/>
      <sheetName val="р4-грнт"/>
      <sheetName val="р5-грнт"/>
      <sheetName val="р1-д"/>
      <sheetName val="р2-д"/>
      <sheetName val="р3-д"/>
      <sheetName val="р4-д"/>
      <sheetName val="р5-д"/>
      <sheetName val="р1 СНГ"/>
      <sheetName val="р2 СНГ"/>
      <sheetName val="р1-контроль"/>
      <sheetName val="р2-контроль"/>
      <sheetName val="Таблица 5.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Тема Office">
  <a:themeElements>
    <a:clrScheme name="Брендбук">
      <a:dk1>
        <a:sysClr val="windowText" lastClr="000000"/>
      </a:dk1>
      <a:lt1>
        <a:sysClr val="window" lastClr="FFFFFF"/>
      </a:lt1>
      <a:dk2>
        <a:srgbClr val="4B3E3B"/>
      </a:dk2>
      <a:lt2>
        <a:srgbClr val="E6E6E6"/>
      </a:lt2>
      <a:accent1>
        <a:srgbClr val="CCCCCC"/>
      </a:accent1>
      <a:accent2>
        <a:srgbClr val="275C1A"/>
      </a:accent2>
      <a:accent3>
        <a:srgbClr val="67995A"/>
      </a:accent3>
      <a:accent4>
        <a:srgbClr val="9C7C07"/>
      </a:accent4>
      <a:accent5>
        <a:srgbClr val="F1C94D"/>
      </a:accent5>
      <a:accent6>
        <a:srgbClr val="BC1E28"/>
      </a:accent6>
      <a:hlink>
        <a:srgbClr val="275C1A"/>
      </a:hlink>
      <a:folHlink>
        <a:srgbClr val="80727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2022%20&#1078;&#1099;&#1083;&#1171;&#1099;%209%20&#1072;&#1081;&#1099;&#1085;&#1076;&#1072;&#1171;&#1099;.xlsx" TargetMode="External"/><Relationship Id="rId2" Type="http://schemas.openxmlformats.org/officeDocument/2006/relationships/hyperlink" Target="2022%20&#1078;&#1099;&#1083;&#1171;&#1099;%209%20&#1072;&#1081;&#1099;&#1085;&#1076;&#1072;&#1171;&#1099;.xlsx" TargetMode="External"/><Relationship Id="rId1" Type="http://schemas.openxmlformats.org/officeDocument/2006/relationships/hyperlink" Target="2022%20&#1078;&#1099;&#1083;&#1171;&#1099;%209%20&#1072;&#1081;&#1099;&#1085;&#1076;&#1072;&#1171;&#1099;.xlsx" TargetMode="External"/><Relationship Id="rId5" Type="http://schemas.openxmlformats.org/officeDocument/2006/relationships/printerSettings" Target="../printerSettings/printerSettings1.bin"/><Relationship Id="rId4" Type="http://schemas.openxmlformats.org/officeDocument/2006/relationships/hyperlink" Target="2022%20&#1078;&#1099;&#1083;&#1171;&#1099;%209%20&#1072;&#1081;&#1099;&#1085;&#1076;&#1072;&#1171;&#1099;.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D12"/>
  <sheetViews>
    <sheetView tabSelected="1" workbookViewId="0">
      <selection activeCell="D17" sqref="D17"/>
    </sheetView>
  </sheetViews>
  <sheetFormatPr defaultColWidth="8.85546875" defaultRowHeight="12.75" x14ac:dyDescent="0.2"/>
  <cols>
    <col min="1" max="1" width="7.42578125" style="153" customWidth="1"/>
    <col min="2" max="2" width="8.42578125" style="153" customWidth="1"/>
    <col min="3" max="3" width="8.85546875" style="153"/>
    <col min="4" max="4" width="111.5703125" style="153" customWidth="1"/>
    <col min="5" max="16384" width="8.85546875" style="153"/>
  </cols>
  <sheetData>
    <row r="6" spans="3:4" ht="18" x14ac:dyDescent="0.25">
      <c r="C6" s="154" t="s">
        <v>65</v>
      </c>
    </row>
    <row r="7" spans="3:4" ht="18" x14ac:dyDescent="0.25">
      <c r="C7" s="154"/>
    </row>
    <row r="8" spans="3:4" ht="14.25" x14ac:dyDescent="0.2">
      <c r="C8" s="155" t="s">
        <v>66</v>
      </c>
    </row>
    <row r="9" spans="3:4" x14ac:dyDescent="0.2">
      <c r="C9" s="156" t="s">
        <v>67</v>
      </c>
      <c r="D9" s="174" t="s">
        <v>76</v>
      </c>
    </row>
    <row r="10" spans="3:4" x14ac:dyDescent="0.2">
      <c r="C10" s="156" t="s">
        <v>68</v>
      </c>
      <c r="D10" s="174" t="s">
        <v>69</v>
      </c>
    </row>
    <row r="11" spans="3:4" x14ac:dyDescent="0.2">
      <c r="C11" s="156" t="s">
        <v>70</v>
      </c>
      <c r="D11" s="174" t="s">
        <v>71</v>
      </c>
    </row>
    <row r="12" spans="3:4" x14ac:dyDescent="0.2">
      <c r="C12" s="156" t="s">
        <v>72</v>
      </c>
      <c r="D12" s="174" t="s">
        <v>73</v>
      </c>
    </row>
  </sheetData>
  <hyperlinks>
    <hyperlink ref="D9" r:id="rId1" location="'1. Cыртқы сауда айналымы'!Область_печати" display="Қазақстан Республикасының 2020 жылғы және 2021 жылғы 9 айындағы сыртқы сауда айналымы"/>
    <hyperlink ref="D10" r:id="rId2" location="'2. Тауарлардың  құрылымы'!Область_печати"/>
    <hyperlink ref="D11" r:id="rId3" location="'3. Тауарлардың  экспорты'!Область_печати"/>
    <hyperlink ref="D12" r:id="rId4" location="'4. Географиялық құрылымы'!Область_печати"/>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70" zoomScaleNormal="70" workbookViewId="0">
      <pane xSplit="1" ySplit="5" topLeftCell="B6" activePane="bottomRight" state="frozen"/>
      <selection pane="topRight" activeCell="B1" sqref="B1"/>
      <selection pane="bottomLeft" activeCell="A6" sqref="A6"/>
      <selection pane="bottomRight" activeCell="G55" sqref="G55"/>
    </sheetView>
  </sheetViews>
  <sheetFormatPr defaultColWidth="9.140625" defaultRowHeight="12.75" x14ac:dyDescent="0.2"/>
  <cols>
    <col min="1" max="1" width="45.85546875" style="83" customWidth="1"/>
    <col min="2" max="2" width="9.28515625" style="12" bestFit="1" customWidth="1"/>
    <col min="3" max="3" width="9.28515625" style="74" bestFit="1" customWidth="1" collapsed="1"/>
    <col min="4" max="4" width="9.42578125" style="74" bestFit="1" customWidth="1"/>
    <col min="5" max="5" width="10.85546875" style="74" customWidth="1"/>
    <col min="6" max="6" width="9.28515625" style="74" bestFit="1" customWidth="1"/>
    <col min="7" max="7" width="12.42578125" style="74" customWidth="1"/>
    <col min="8" max="10" width="9.28515625" style="12" bestFit="1" customWidth="1"/>
    <col min="11" max="11" width="9.85546875" style="12" bestFit="1" customWidth="1"/>
    <col min="12" max="12" width="9.42578125" style="12" customWidth="1" collapsed="1"/>
    <col min="13" max="13" width="10.28515625" style="12" customWidth="1"/>
    <col min="14" max="14" width="11.42578125" style="12" customWidth="1"/>
    <col min="15" max="15" width="11.7109375" style="12" customWidth="1"/>
    <col min="16" max="16" width="9.7109375" style="12" customWidth="1" collapsed="1"/>
    <col min="17" max="17" width="12.42578125" style="12" customWidth="1" collapsed="1"/>
    <col min="18" max="18" width="11.85546875" style="12" customWidth="1" collapsed="1"/>
    <col min="19" max="16384" width="9.140625" style="71"/>
  </cols>
  <sheetData>
    <row r="1" spans="1:18" x14ac:dyDescent="0.2">
      <c r="A1" s="184" t="s">
        <v>76</v>
      </c>
      <c r="B1" s="184"/>
      <c r="C1" s="184"/>
      <c r="D1" s="184"/>
      <c r="E1" s="184"/>
      <c r="F1" s="184"/>
      <c r="G1" s="184"/>
      <c r="H1" s="184"/>
      <c r="I1" s="184"/>
      <c r="J1" s="184"/>
      <c r="K1" s="184"/>
      <c r="L1" s="184"/>
      <c r="M1" s="184"/>
      <c r="N1" s="184"/>
      <c r="O1" s="184"/>
    </row>
    <row r="2" spans="1:18" x14ac:dyDescent="0.2">
      <c r="A2" s="72"/>
      <c r="B2" s="72"/>
      <c r="C2" s="72"/>
      <c r="D2" s="72"/>
      <c r="E2" s="118"/>
      <c r="F2" s="72"/>
      <c r="G2" s="72"/>
      <c r="H2" s="72"/>
      <c r="I2" s="109"/>
      <c r="J2" s="118"/>
      <c r="K2" s="109"/>
      <c r="L2" s="72"/>
      <c r="M2" s="72"/>
      <c r="N2" s="109"/>
      <c r="O2" s="109"/>
      <c r="P2" s="151"/>
      <c r="Q2" s="53"/>
      <c r="R2" s="53"/>
    </row>
    <row r="3" spans="1:18" x14ac:dyDescent="0.2">
      <c r="A3" s="73"/>
      <c r="B3" s="74"/>
      <c r="C3" s="73"/>
      <c r="D3" s="73"/>
      <c r="E3" s="73"/>
      <c r="F3" s="73"/>
      <c r="G3" s="73"/>
      <c r="H3" s="74"/>
      <c r="I3" s="74"/>
      <c r="J3" s="74"/>
      <c r="K3" s="74"/>
      <c r="M3" s="75"/>
      <c r="N3" s="75"/>
      <c r="O3" s="75"/>
      <c r="P3" s="53"/>
      <c r="Q3" s="53"/>
      <c r="R3" s="152" t="s">
        <v>75</v>
      </c>
    </row>
    <row r="4" spans="1:18" ht="12.75" customHeight="1" x14ac:dyDescent="0.2">
      <c r="A4" s="188"/>
      <c r="B4" s="190" t="s">
        <v>77</v>
      </c>
      <c r="C4" s="191"/>
      <c r="D4" s="191"/>
      <c r="E4" s="191"/>
      <c r="F4" s="191"/>
      <c r="G4" s="192"/>
      <c r="H4" s="76" t="s">
        <v>105</v>
      </c>
      <c r="I4" s="76"/>
      <c r="J4" s="76"/>
      <c r="K4" s="76"/>
      <c r="L4" s="185" t="s">
        <v>106</v>
      </c>
      <c r="M4" s="185" t="s">
        <v>107</v>
      </c>
      <c r="N4" s="185" t="s">
        <v>108</v>
      </c>
      <c r="O4" s="185" t="s">
        <v>109</v>
      </c>
      <c r="P4" s="185" t="s">
        <v>110</v>
      </c>
      <c r="Q4" s="185" t="s">
        <v>111</v>
      </c>
      <c r="R4" s="185" t="s">
        <v>112</v>
      </c>
    </row>
    <row r="5" spans="1:18" x14ac:dyDescent="0.2">
      <c r="A5" s="189"/>
      <c r="B5" s="100" t="s">
        <v>78</v>
      </c>
      <c r="C5" s="100" t="s">
        <v>79</v>
      </c>
      <c r="D5" s="100" t="s">
        <v>80</v>
      </c>
      <c r="E5" s="100" t="s">
        <v>81</v>
      </c>
      <c r="F5" s="100" t="s">
        <v>82</v>
      </c>
      <c r="G5" s="100" t="s">
        <v>77</v>
      </c>
      <c r="H5" s="110" t="s">
        <v>78</v>
      </c>
      <c r="I5" s="100" t="s">
        <v>79</v>
      </c>
      <c r="J5" s="100" t="s">
        <v>80</v>
      </c>
      <c r="K5" s="100" t="s">
        <v>81</v>
      </c>
      <c r="L5" s="186"/>
      <c r="M5" s="186"/>
      <c r="N5" s="186"/>
      <c r="O5" s="186"/>
      <c r="P5" s="186" t="s">
        <v>62</v>
      </c>
      <c r="Q5" s="186" t="s">
        <v>63</v>
      </c>
      <c r="R5" s="186" t="s">
        <v>64</v>
      </c>
    </row>
    <row r="6" spans="1:18" s="81" customFormat="1" x14ac:dyDescent="0.2">
      <c r="A6" s="91" t="s">
        <v>83</v>
      </c>
      <c r="B6" s="86">
        <f>B10-B22</f>
        <v>3292.2755576320587</v>
      </c>
      <c r="C6" s="87">
        <f>C10-C22</f>
        <v>5029.0493726854511</v>
      </c>
      <c r="D6" s="87">
        <f>D10-D22</f>
        <v>5138.2881559678081</v>
      </c>
      <c r="E6" s="87">
        <f t="shared" ref="E6:E33" si="0">B6+C6+D6</f>
        <v>13459.613086285319</v>
      </c>
      <c r="F6" s="87">
        <f>F10-F22</f>
        <v>5296.6754712790444</v>
      </c>
      <c r="G6" s="86">
        <f>B6+C6+D6+F6</f>
        <v>18756.288557564363</v>
      </c>
      <c r="H6" s="14">
        <f>H10-H22</f>
        <v>9478.6484324506</v>
      </c>
      <c r="I6" s="88">
        <f>I10-I22</f>
        <v>11136.930380123447</v>
      </c>
      <c r="J6" s="87">
        <f>J10-J22</f>
        <v>8584.6145913850305</v>
      </c>
      <c r="K6" s="106">
        <f>H6+I6+J6</f>
        <v>29200.193403959078</v>
      </c>
      <c r="L6" s="106"/>
      <c r="M6" s="87"/>
      <c r="N6" s="62"/>
      <c r="O6" s="86"/>
      <c r="P6" s="86"/>
      <c r="Q6" s="86"/>
      <c r="R6" s="106"/>
    </row>
    <row r="7" spans="1:18" x14ac:dyDescent="0.2">
      <c r="A7" s="92" t="s">
        <v>84</v>
      </c>
      <c r="B7" s="15">
        <f>B12-B24</f>
        <v>3310.3768084900003</v>
      </c>
      <c r="C7" s="63">
        <f>C12-C24</f>
        <v>5032.8270269500099</v>
      </c>
      <c r="D7" s="63">
        <f>D12-D24</f>
        <v>5254.7457529600106</v>
      </c>
      <c r="E7" s="63">
        <f t="shared" si="0"/>
        <v>13597.949588400021</v>
      </c>
      <c r="F7" s="63">
        <f>F12-F24</f>
        <v>5307.63934254999</v>
      </c>
      <c r="G7" s="15">
        <f>B7+C7+D7+F7</f>
        <v>18905.588930950013</v>
      </c>
      <c r="H7" s="15">
        <f>H12-H24</f>
        <v>9391.9854374200168</v>
      </c>
      <c r="I7" s="78">
        <f>I12-I24</f>
        <v>11113.145080899989</v>
      </c>
      <c r="J7" s="63">
        <f>J12-J24</f>
        <v>8306.5784312599935</v>
      </c>
      <c r="K7" s="66">
        <f t="shared" ref="K7:K37" si="1">H7+I7+J7</f>
        <v>28811.708949579999</v>
      </c>
      <c r="L7" s="107"/>
      <c r="M7" s="79"/>
      <c r="N7" s="79"/>
      <c r="O7" s="82"/>
      <c r="P7" s="82"/>
      <c r="Q7" s="82"/>
      <c r="R7" s="107"/>
    </row>
    <row r="8" spans="1:18" x14ac:dyDescent="0.2">
      <c r="A8" s="93" t="s">
        <v>85</v>
      </c>
      <c r="B8" s="14">
        <f>B14-B26</f>
        <v>-16.917572</v>
      </c>
      <c r="C8" s="62">
        <f>C14-C26</f>
        <v>-40.332677000000004</v>
      </c>
      <c r="D8" s="62">
        <f>D14-D26</f>
        <v>-52.957709999999999</v>
      </c>
      <c r="E8" s="62">
        <f t="shared" si="0"/>
        <v>-110.207959</v>
      </c>
      <c r="F8" s="62">
        <f>F14-F26</f>
        <v>-36.094313999999997</v>
      </c>
      <c r="G8" s="14">
        <f>B8+C8+D8+F8</f>
        <v>-146.30227300000001</v>
      </c>
      <c r="H8" s="14">
        <f>H14-H26</f>
        <v>-35.435421000000005</v>
      </c>
      <c r="I8" s="77">
        <f>I14-I26</f>
        <v>-107.72879699999999</v>
      </c>
      <c r="J8" s="62">
        <f>J14-J26</f>
        <v>-108.180567</v>
      </c>
      <c r="K8" s="65">
        <f t="shared" si="1"/>
        <v>-251.344785</v>
      </c>
      <c r="L8" s="65"/>
      <c r="M8" s="62"/>
      <c r="N8" s="62"/>
      <c r="O8" s="14"/>
      <c r="P8" s="14"/>
      <c r="Q8" s="14"/>
      <c r="R8" s="65"/>
    </row>
    <row r="9" spans="1:18" x14ac:dyDescent="0.2">
      <c r="A9" s="94"/>
      <c r="B9" s="82"/>
      <c r="C9" s="79"/>
      <c r="D9" s="79"/>
      <c r="E9" s="79"/>
      <c r="F9" s="79"/>
      <c r="G9" s="82"/>
      <c r="H9" s="82"/>
      <c r="I9" s="16"/>
      <c r="J9" s="79"/>
      <c r="K9" s="107"/>
      <c r="L9" s="66"/>
      <c r="M9" s="63"/>
      <c r="N9" s="63"/>
      <c r="O9" s="15"/>
      <c r="P9" s="15"/>
      <c r="Q9" s="15"/>
      <c r="R9" s="66"/>
    </row>
    <row r="10" spans="1:18" s="81" customFormat="1" ht="15" customHeight="1" x14ac:dyDescent="0.2">
      <c r="A10" s="95" t="s">
        <v>86</v>
      </c>
      <c r="B10" s="35">
        <v>11461.210011320001</v>
      </c>
      <c r="C10" s="61">
        <v>15544.193001910009</v>
      </c>
      <c r="D10" s="61">
        <v>16229.290549680007</v>
      </c>
      <c r="E10" s="61">
        <f t="shared" si="0"/>
        <v>43234.693562910019</v>
      </c>
      <c r="F10" s="61">
        <v>17083.266879739997</v>
      </c>
      <c r="G10" s="35">
        <f t="shared" ref="G10:G31" si="2">B10+C10+D10+F10</f>
        <v>60317.960442650015</v>
      </c>
      <c r="H10" s="35">
        <v>19114.62136966001</v>
      </c>
      <c r="I10" s="80">
        <v>23244.610166469985</v>
      </c>
      <c r="J10" s="61">
        <v>21819.984958529996</v>
      </c>
      <c r="K10" s="64">
        <f t="shared" si="1"/>
        <v>64179.216494659995</v>
      </c>
      <c r="L10" s="64">
        <f>H10/B10*100</f>
        <v>166.77664357237057</v>
      </c>
      <c r="M10" s="61">
        <f>H10/F10*100</f>
        <v>111.89090180596027</v>
      </c>
      <c r="N10" s="61">
        <f>I10/C10*100</f>
        <v>149.53886743180414</v>
      </c>
      <c r="O10" s="35">
        <f>I10/H10*100</f>
        <v>121.60643790394596</v>
      </c>
      <c r="P10" s="35">
        <f t="shared" ref="P10:P13" si="3">J10/D10*100</f>
        <v>134.44817499407097</v>
      </c>
      <c r="Q10" s="35">
        <f t="shared" ref="Q10:Q13" si="4">J10/I10*100</f>
        <v>93.871158957980754</v>
      </c>
      <c r="R10" s="64">
        <f t="shared" ref="R10:R13" si="5">K10/E10*100</f>
        <v>148.44378716660492</v>
      </c>
    </row>
    <row r="11" spans="1:18" s="81" customFormat="1" ht="16.5" customHeight="1" x14ac:dyDescent="0.2">
      <c r="A11" s="119" t="s">
        <v>87</v>
      </c>
      <c r="B11" s="113">
        <v>11469.071649850002</v>
      </c>
      <c r="C11" s="112">
        <v>15476.61185545001</v>
      </c>
      <c r="D11" s="112">
        <v>16233.639325700007</v>
      </c>
      <c r="E11" s="112">
        <f t="shared" si="0"/>
        <v>43179.32283100002</v>
      </c>
      <c r="F11" s="112">
        <v>17059.970405549997</v>
      </c>
      <c r="G11" s="113">
        <f t="shared" si="2"/>
        <v>60239.293236550016</v>
      </c>
      <c r="H11" s="113">
        <v>19073.71345222001</v>
      </c>
      <c r="I11" s="114">
        <v>23218.364354519988</v>
      </c>
      <c r="J11" s="112">
        <v>21755.729711849999</v>
      </c>
      <c r="K11" s="111">
        <f t="shared" si="1"/>
        <v>64047.807518589994</v>
      </c>
      <c r="L11" s="120"/>
      <c r="M11" s="121"/>
      <c r="N11" s="121"/>
      <c r="O11" s="122"/>
      <c r="P11" s="122"/>
      <c r="Q11" s="122"/>
      <c r="R11" s="120"/>
    </row>
    <row r="12" spans="1:18" x14ac:dyDescent="0.2">
      <c r="A12" s="93" t="s">
        <v>88</v>
      </c>
      <c r="B12" s="14">
        <v>11530.328108320002</v>
      </c>
      <c r="C12" s="62">
        <v>15499.846083910008</v>
      </c>
      <c r="D12" s="62">
        <v>16231.829579680008</v>
      </c>
      <c r="E12" s="62">
        <f t="shared" si="0"/>
        <v>43262.003771910022</v>
      </c>
      <c r="F12" s="62">
        <v>17059.020628739992</v>
      </c>
      <c r="G12" s="14">
        <f t="shared" si="2"/>
        <v>60321.024400650014</v>
      </c>
      <c r="H12" s="14">
        <v>19081.679010660009</v>
      </c>
      <c r="I12" s="77">
        <v>23186.245564419987</v>
      </c>
      <c r="J12" s="62">
        <v>21504.529300529994</v>
      </c>
      <c r="K12" s="65">
        <f t="shared" si="1"/>
        <v>63772.453875609994</v>
      </c>
      <c r="L12" s="65">
        <f>H12/B12*100</f>
        <v>165.49120572632395</v>
      </c>
      <c r="M12" s="62">
        <f>H12/F12*100</f>
        <v>111.8568259335613</v>
      </c>
      <c r="N12" s="62">
        <f>I12/C12*100</f>
        <v>149.59016650164696</v>
      </c>
      <c r="O12" s="14">
        <f>I12/H12*100</f>
        <v>121.51051042975283</v>
      </c>
      <c r="P12" s="14">
        <f t="shared" si="3"/>
        <v>132.48370551801918</v>
      </c>
      <c r="Q12" s="14">
        <f t="shared" si="4"/>
        <v>92.746922915063763</v>
      </c>
      <c r="R12" s="65">
        <f t="shared" si="5"/>
        <v>147.40984770801899</v>
      </c>
    </row>
    <row r="13" spans="1:18" ht="24" customHeight="1" x14ac:dyDescent="0.2">
      <c r="A13" s="123" t="s">
        <v>89</v>
      </c>
      <c r="B13" s="113">
        <f>B11-B12</f>
        <v>-61.256458469999416</v>
      </c>
      <c r="C13" s="112">
        <f t="shared" ref="C13:F13" si="6">C11-C12</f>
        <v>-23.234228459998121</v>
      </c>
      <c r="D13" s="112">
        <f t="shared" si="6"/>
        <v>1.8097460199987836</v>
      </c>
      <c r="E13" s="112">
        <f t="shared" si="0"/>
        <v>-82.680940909998753</v>
      </c>
      <c r="F13" s="112">
        <f t="shared" si="6"/>
        <v>0.9497768100045505</v>
      </c>
      <c r="G13" s="113">
        <f t="shared" si="2"/>
        <v>-81.731164099994203</v>
      </c>
      <c r="H13" s="113">
        <f>H11-H12</f>
        <v>-7.9655584399988584</v>
      </c>
      <c r="I13" s="114">
        <f>I11-I12</f>
        <v>32.118790100001206</v>
      </c>
      <c r="J13" s="114">
        <f>J11-J12</f>
        <v>251.20041132000551</v>
      </c>
      <c r="K13" s="114">
        <f t="shared" si="1"/>
        <v>275.35364298000786</v>
      </c>
      <c r="L13" s="111"/>
      <c r="M13" s="112"/>
      <c r="N13" s="112"/>
      <c r="O13" s="113"/>
      <c r="P13" s="113">
        <f t="shared" si="3"/>
        <v>13880.423470701948</v>
      </c>
      <c r="Q13" s="113">
        <f t="shared" si="4"/>
        <v>782.09798855404608</v>
      </c>
      <c r="R13" s="111">
        <f t="shared" si="5"/>
        <v>-333.03157892184663</v>
      </c>
    </row>
    <row r="14" spans="1:18" x14ac:dyDescent="0.2">
      <c r="A14" s="96" t="s">
        <v>85</v>
      </c>
      <c r="B14" s="14">
        <v>5.4338729999999993</v>
      </c>
      <c r="C14" s="62">
        <v>13.041708</v>
      </c>
      <c r="D14" s="62">
        <v>17.651440000000001</v>
      </c>
      <c r="E14" s="62">
        <f t="shared" si="0"/>
        <v>36.127020999999999</v>
      </c>
      <c r="F14" s="62">
        <v>13.745061</v>
      </c>
      <c r="G14" s="14">
        <f t="shared" si="2"/>
        <v>49.872081999999999</v>
      </c>
      <c r="H14" s="14">
        <v>11.425618999999999</v>
      </c>
      <c r="I14" s="77">
        <v>54.262077999999995</v>
      </c>
      <c r="J14" s="77">
        <v>150.316148</v>
      </c>
      <c r="K14" s="77">
        <f t="shared" si="1"/>
        <v>216.00384500000001</v>
      </c>
      <c r="L14" s="65">
        <f>H14/B14*100</f>
        <v>210.26658149721206</v>
      </c>
      <c r="M14" s="62">
        <f>H14/F14*100</f>
        <v>83.125269505897421</v>
      </c>
      <c r="N14" s="62">
        <f>I14/C14*100</f>
        <v>416.06573310796409</v>
      </c>
      <c r="O14" s="14">
        <f>I14/H14*100</f>
        <v>474.91587107884482</v>
      </c>
      <c r="P14" s="14">
        <f>J14/D14*100</f>
        <v>851.58008638388708</v>
      </c>
      <c r="Q14" s="14">
        <f>J14/I14*100</f>
        <v>277.01878280444771</v>
      </c>
      <c r="R14" s="65">
        <f>K14/E14*100</f>
        <v>597.9010696730295</v>
      </c>
    </row>
    <row r="15" spans="1:18" x14ac:dyDescent="0.2">
      <c r="A15" s="124" t="s">
        <v>90</v>
      </c>
      <c r="B15" s="113">
        <v>20.564869999999999</v>
      </c>
      <c r="C15" s="112">
        <v>25.574350000000003</v>
      </c>
      <c r="D15" s="112">
        <v>37.525060000000003</v>
      </c>
      <c r="E15" s="112">
        <f t="shared" si="0"/>
        <v>83.664280000000005</v>
      </c>
      <c r="F15" s="112">
        <v>50.543879999999994</v>
      </c>
      <c r="G15" s="113">
        <f t="shared" si="2"/>
        <v>134.20815999999999</v>
      </c>
      <c r="H15" s="113">
        <v>44.606400000000001</v>
      </c>
      <c r="I15" s="114">
        <v>100.17727999999998</v>
      </c>
      <c r="J15" s="114">
        <v>150.80917000000002</v>
      </c>
      <c r="K15" s="114">
        <f t="shared" si="1"/>
        <v>295.59285</v>
      </c>
      <c r="L15" s="111"/>
      <c r="M15" s="112"/>
      <c r="N15" s="112"/>
      <c r="O15" s="113"/>
      <c r="P15" s="113"/>
      <c r="Q15" s="113"/>
      <c r="R15" s="111"/>
    </row>
    <row r="16" spans="1:18" x14ac:dyDescent="0.2">
      <c r="A16" s="96" t="s">
        <v>91</v>
      </c>
      <c r="B16" s="14">
        <v>-85.247330000000005</v>
      </c>
      <c r="C16" s="62">
        <v>-57.116569999999996</v>
      </c>
      <c r="D16" s="62">
        <v>-43.784600000000005</v>
      </c>
      <c r="E16" s="62">
        <f t="shared" si="0"/>
        <v>-186.14850000000001</v>
      </c>
      <c r="F16" s="62">
        <v>-57.680350000000004</v>
      </c>
      <c r="G16" s="14">
        <f t="shared" si="2"/>
        <v>-243.82885000000002</v>
      </c>
      <c r="H16" s="14">
        <v>-57.204049999999995</v>
      </c>
      <c r="I16" s="77">
        <v>-111.00417000000002</v>
      </c>
      <c r="J16" s="77">
        <v>-44.161639999999991</v>
      </c>
      <c r="K16" s="77">
        <f t="shared" si="1"/>
        <v>-212.36986000000002</v>
      </c>
      <c r="L16" s="65"/>
      <c r="M16" s="62"/>
      <c r="N16" s="62"/>
      <c r="O16" s="14"/>
      <c r="P16" s="14"/>
      <c r="Q16" s="14" t="s">
        <v>0</v>
      </c>
      <c r="R16" s="65"/>
    </row>
    <row r="17" spans="1:18" x14ac:dyDescent="0.2">
      <c r="A17" s="124" t="s">
        <v>92</v>
      </c>
      <c r="B17" s="113">
        <f t="shared" ref="B17:G17" si="7">B13-SUM(B14:B16)</f>
        <v>-2.007871469999408</v>
      </c>
      <c r="C17" s="112">
        <f t="shared" si="7"/>
        <v>-4.7337164599981278</v>
      </c>
      <c r="D17" s="112">
        <f t="shared" si="7"/>
        <v>-9.5821539800012161</v>
      </c>
      <c r="E17" s="112">
        <f t="shared" si="0"/>
        <v>-16.323741909998752</v>
      </c>
      <c r="F17" s="114">
        <f t="shared" si="7"/>
        <v>-5.6588141899954394</v>
      </c>
      <c r="G17" s="112">
        <f t="shared" si="7"/>
        <v>-21.982556099994184</v>
      </c>
      <c r="H17" s="113">
        <f t="shared" ref="H17:J17" si="8">H13-SUM(H14:H16)</f>
        <v>-6.7935274399988614</v>
      </c>
      <c r="I17" s="114">
        <f t="shared" si="8"/>
        <v>-11.316397899998748</v>
      </c>
      <c r="J17" s="114">
        <f t="shared" si="8"/>
        <v>-5.7632666799945014</v>
      </c>
      <c r="K17" s="114">
        <f t="shared" si="1"/>
        <v>-23.873192019992111</v>
      </c>
      <c r="L17" s="111"/>
      <c r="M17" s="112"/>
      <c r="N17" s="112"/>
      <c r="O17" s="113"/>
      <c r="P17" s="113"/>
      <c r="Q17" s="113"/>
      <c r="R17" s="111"/>
    </row>
    <row r="18" spans="1:18" ht="25.5" x14ac:dyDescent="0.2">
      <c r="A18" s="97" t="s">
        <v>93</v>
      </c>
      <c r="B18" s="14">
        <v>-9.8695100000000053</v>
      </c>
      <c r="C18" s="62">
        <v>62.847429999999974</v>
      </c>
      <c r="D18" s="62">
        <v>-13.930929999999989</v>
      </c>
      <c r="E18" s="62">
        <f t="shared" si="0"/>
        <v>39.04698999999998</v>
      </c>
      <c r="F18" s="62">
        <v>17.637659999999983</v>
      </c>
      <c r="G18" s="14">
        <f t="shared" si="2"/>
        <v>56.684649999999962</v>
      </c>
      <c r="H18" s="14">
        <v>34.114390000000014</v>
      </c>
      <c r="I18" s="77">
        <v>14.929414049999991</v>
      </c>
      <c r="J18" s="77">
        <v>58.491979999999984</v>
      </c>
      <c r="K18" s="77">
        <f t="shared" si="1"/>
        <v>107.53578404999999</v>
      </c>
      <c r="L18" s="65"/>
      <c r="M18" s="62"/>
      <c r="N18" s="62"/>
      <c r="O18" s="14"/>
      <c r="P18" s="14"/>
      <c r="Q18" s="14"/>
      <c r="R18" s="65"/>
    </row>
    <row r="19" spans="1:18" ht="25.5" x14ac:dyDescent="0.2">
      <c r="A19" s="126" t="s">
        <v>94</v>
      </c>
      <c r="B19" s="113">
        <v>-35.956650000000003</v>
      </c>
      <c r="C19" s="112">
        <v>-128.10065</v>
      </c>
      <c r="D19" s="112">
        <v>-161.84433999999999</v>
      </c>
      <c r="E19" s="112">
        <f t="shared" si="0"/>
        <v>-325.90163999999999</v>
      </c>
      <c r="F19" s="112">
        <v>-332.91409000000004</v>
      </c>
      <c r="G19" s="113">
        <f t="shared" si="2"/>
        <v>-658.81573000000003</v>
      </c>
      <c r="H19" s="113">
        <v>-136.95220999999998</v>
      </c>
      <c r="I19" s="114">
        <v>-306.92988000000003</v>
      </c>
      <c r="J19" s="114">
        <v>-162.19937999999999</v>
      </c>
      <c r="K19" s="114">
        <f t="shared" si="1"/>
        <v>-606.08146999999997</v>
      </c>
      <c r="L19" s="111"/>
      <c r="M19" s="112"/>
      <c r="N19" s="112"/>
      <c r="O19" s="113"/>
      <c r="P19" s="113"/>
      <c r="Q19" s="113"/>
      <c r="R19" s="111"/>
    </row>
    <row r="20" spans="1:18" ht="25.5" x14ac:dyDescent="0.2">
      <c r="A20" s="90" t="s">
        <v>95</v>
      </c>
      <c r="B20" s="14">
        <v>26.087139999999998</v>
      </c>
      <c r="C20" s="62">
        <v>190.94807999999998</v>
      </c>
      <c r="D20" s="62">
        <v>147.91341</v>
      </c>
      <c r="E20" s="62">
        <f t="shared" si="0"/>
        <v>364.94862999999998</v>
      </c>
      <c r="F20" s="62">
        <v>350.55175000000003</v>
      </c>
      <c r="G20" s="14">
        <f t="shared" si="2"/>
        <v>715.50037999999995</v>
      </c>
      <c r="H20" s="14">
        <v>171.06659999999999</v>
      </c>
      <c r="I20" s="77">
        <v>321.85929405000002</v>
      </c>
      <c r="J20" s="77">
        <v>220.69135999999997</v>
      </c>
      <c r="K20" s="77">
        <f t="shared" si="1"/>
        <v>713.61725404999993</v>
      </c>
      <c r="L20" s="65"/>
      <c r="M20" s="62"/>
      <c r="N20" s="62"/>
      <c r="O20" s="14"/>
      <c r="P20" s="14"/>
      <c r="Q20" s="14"/>
      <c r="R20" s="65"/>
    </row>
    <row r="21" spans="1:18" x14ac:dyDescent="0.2">
      <c r="A21" s="125" t="s">
        <v>96</v>
      </c>
      <c r="B21" s="113">
        <v>2.00787147</v>
      </c>
      <c r="C21" s="112">
        <v>4.7337164600000001</v>
      </c>
      <c r="D21" s="112">
        <v>9.5821539800000011</v>
      </c>
      <c r="E21" s="112">
        <f t="shared" si="0"/>
        <v>16.323741910000003</v>
      </c>
      <c r="F21" s="112">
        <v>5.6588141900000002</v>
      </c>
      <c r="G21" s="113">
        <f t="shared" si="2"/>
        <v>21.982556100000004</v>
      </c>
      <c r="H21" s="113">
        <v>6.7935274400000001</v>
      </c>
      <c r="I21" s="114">
        <v>11.3163979</v>
      </c>
      <c r="J21" s="114">
        <v>5.7632666799999992</v>
      </c>
      <c r="K21" s="114">
        <f t="shared" si="1"/>
        <v>23.873192019999998</v>
      </c>
      <c r="L21" s="111"/>
      <c r="M21" s="112"/>
      <c r="N21" s="112"/>
      <c r="O21" s="113"/>
      <c r="P21" s="113"/>
      <c r="Q21" s="113"/>
      <c r="R21" s="111"/>
    </row>
    <row r="22" spans="1:18" s="81" customFormat="1" x14ac:dyDescent="0.2">
      <c r="A22" s="95" t="s">
        <v>97</v>
      </c>
      <c r="B22" s="35">
        <v>8168.9344536879426</v>
      </c>
      <c r="C22" s="61">
        <v>10515.143629224558</v>
      </c>
      <c r="D22" s="61">
        <v>11091.002393712199</v>
      </c>
      <c r="E22" s="61">
        <f t="shared" si="0"/>
        <v>29775.080476624698</v>
      </c>
      <c r="F22" s="61">
        <v>11786.591408460952</v>
      </c>
      <c r="G22" s="35">
        <f t="shared" si="2"/>
        <v>41561.671885085649</v>
      </c>
      <c r="H22" s="35">
        <v>9635.9729372094098</v>
      </c>
      <c r="I22" s="80">
        <v>12107.679786346538</v>
      </c>
      <c r="J22" s="80">
        <v>13235.370367144966</v>
      </c>
      <c r="K22" s="80">
        <f t="shared" si="1"/>
        <v>34979.02309070091</v>
      </c>
      <c r="L22" s="64">
        <f>H22/B22*100</f>
        <v>117.95874959994519</v>
      </c>
      <c r="M22" s="61">
        <f>H22/F22*100</f>
        <v>81.75368605967175</v>
      </c>
      <c r="N22" s="61">
        <f>I22/C22*100</f>
        <v>115.14516789571825</v>
      </c>
      <c r="O22" s="35">
        <f>I22/H22*100</f>
        <v>125.65082805071614</v>
      </c>
      <c r="P22" s="35">
        <f>J22/D22*100</f>
        <v>119.33430268348395</v>
      </c>
      <c r="Q22" s="35">
        <f>J22/I22*100</f>
        <v>109.31384543279788</v>
      </c>
      <c r="R22" s="64">
        <f>K22/E22*100</f>
        <v>117.47750981953394</v>
      </c>
    </row>
    <row r="23" spans="1:18" s="81" customFormat="1" ht="17.25" customHeight="1" x14ac:dyDescent="0.2">
      <c r="A23" s="119" t="s">
        <v>87</v>
      </c>
      <c r="B23" s="113">
        <v>8120.0684145279429</v>
      </c>
      <c r="C23" s="112">
        <v>10409.948653354559</v>
      </c>
      <c r="D23" s="112">
        <v>10960.174333912199</v>
      </c>
      <c r="E23" s="112">
        <f t="shared" si="0"/>
        <v>29490.191401794698</v>
      </c>
      <c r="F23" s="112">
        <v>11703.810729620953</v>
      </c>
      <c r="G23" s="113">
        <f t="shared" si="2"/>
        <v>41194.002131415647</v>
      </c>
      <c r="H23" s="113">
        <v>9578.8196794594096</v>
      </c>
      <c r="I23" s="114">
        <v>11967.118594456539</v>
      </c>
      <c r="J23" s="114">
        <v>13235.360138984966</v>
      </c>
      <c r="K23" s="114">
        <f t="shared" si="1"/>
        <v>34781.298412900913</v>
      </c>
      <c r="L23" s="120"/>
      <c r="M23" s="121"/>
      <c r="N23" s="121"/>
      <c r="O23" s="122"/>
      <c r="P23" s="122"/>
      <c r="Q23" s="122"/>
      <c r="R23" s="120"/>
    </row>
    <row r="24" spans="1:18" x14ac:dyDescent="0.2">
      <c r="A24" s="93" t="s">
        <v>98</v>
      </c>
      <c r="B24" s="14">
        <v>8219.9512998300015</v>
      </c>
      <c r="C24" s="62">
        <v>10467.019056959998</v>
      </c>
      <c r="D24" s="62">
        <v>10977.083826719998</v>
      </c>
      <c r="E24" s="62">
        <f t="shared" si="0"/>
        <v>29664.054183509998</v>
      </c>
      <c r="F24" s="62">
        <v>11751.381286190002</v>
      </c>
      <c r="G24" s="14">
        <f t="shared" si="2"/>
        <v>41415.435469700002</v>
      </c>
      <c r="H24" s="14">
        <v>9689.6935732399925</v>
      </c>
      <c r="I24" s="77">
        <v>12073.100483519998</v>
      </c>
      <c r="J24" s="77">
        <v>13197.95086927</v>
      </c>
      <c r="K24" s="77">
        <f t="shared" si="1"/>
        <v>34960.744926029991</v>
      </c>
      <c r="L24" s="65">
        <f>H24/B24*100</f>
        <v>117.88018225169274</v>
      </c>
      <c r="M24" s="62">
        <f>H24/F24*100</f>
        <v>82.455784024531098</v>
      </c>
      <c r="N24" s="62">
        <f>I24/C24*100</f>
        <v>115.34421039858567</v>
      </c>
      <c r="O24" s="14">
        <f>I24/H24*100</f>
        <v>124.59734038300505</v>
      </c>
      <c r="P24" s="14">
        <f t="shared" ref="P24:P26" si="9">J24/D24*100</f>
        <v>120.23184916511298</v>
      </c>
      <c r="Q24" s="14">
        <f t="shared" ref="Q24:Q26" si="10">J24/I24*100</f>
        <v>109.3169968003285</v>
      </c>
      <c r="R24" s="65">
        <f t="shared" ref="R24:R26" si="11">K24/E24*100</f>
        <v>117.85558612370785</v>
      </c>
    </row>
    <row r="25" spans="1:18" ht="28.5" customHeight="1" x14ac:dyDescent="0.2">
      <c r="A25" s="101" t="s">
        <v>89</v>
      </c>
      <c r="B25" s="36">
        <f>B23-B24</f>
        <v>-99.882885302058639</v>
      </c>
      <c r="C25" s="60">
        <f>C23-C24</f>
        <v>-57.070403605439424</v>
      </c>
      <c r="D25" s="60">
        <f t="shared" ref="D25:F25" si="12">D23-D24</f>
        <v>-16.909492807799325</v>
      </c>
      <c r="E25" s="60">
        <f t="shared" si="0"/>
        <v>-173.86278171529739</v>
      </c>
      <c r="F25" s="60">
        <f t="shared" si="12"/>
        <v>-47.570556569049586</v>
      </c>
      <c r="G25" s="15">
        <f t="shared" si="2"/>
        <v>-221.43333828434697</v>
      </c>
      <c r="H25" s="36">
        <f>H23-H24</f>
        <v>-110.87389378058288</v>
      </c>
      <c r="I25" s="116">
        <f>I23-I24</f>
        <v>-105.98188906345968</v>
      </c>
      <c r="J25" s="116">
        <f>J23-J24</f>
        <v>37.409269714966285</v>
      </c>
      <c r="K25" s="116">
        <f t="shared" si="1"/>
        <v>-179.44651312907627</v>
      </c>
      <c r="L25" s="66"/>
      <c r="M25" s="63"/>
      <c r="N25" s="63"/>
      <c r="O25" s="15"/>
      <c r="P25" s="15">
        <f t="shared" si="9"/>
        <v>-221.2323582982433</v>
      </c>
      <c r="Q25" s="15">
        <f t="shared" si="10"/>
        <v>-35.29779478884965</v>
      </c>
      <c r="R25" s="66">
        <f t="shared" si="11"/>
        <v>103.21157372422714</v>
      </c>
    </row>
    <row r="26" spans="1:18" x14ac:dyDescent="0.2">
      <c r="A26" s="98" t="s">
        <v>85</v>
      </c>
      <c r="B26" s="14">
        <v>22.351444999999998</v>
      </c>
      <c r="C26" s="62">
        <v>53.374385000000004</v>
      </c>
      <c r="D26" s="62">
        <v>70.60915</v>
      </c>
      <c r="E26" s="62">
        <f t="shared" si="0"/>
        <v>146.33498</v>
      </c>
      <c r="F26" s="62">
        <v>49.839374999999997</v>
      </c>
      <c r="G26" s="14">
        <f t="shared" si="2"/>
        <v>196.17435499999999</v>
      </c>
      <c r="H26" s="14">
        <v>46.861040000000003</v>
      </c>
      <c r="I26" s="77">
        <v>161.99087499999999</v>
      </c>
      <c r="J26" s="77">
        <v>258.49671499999999</v>
      </c>
      <c r="K26" s="77">
        <f t="shared" si="1"/>
        <v>467.34862999999996</v>
      </c>
      <c r="L26" s="65">
        <f>H26/B26*100</f>
        <v>209.65552786408219</v>
      </c>
      <c r="M26" s="62">
        <f>H26/F26*100</f>
        <v>94.024132525738949</v>
      </c>
      <c r="N26" s="62">
        <f>I26/C26*100</f>
        <v>303.49928153738909</v>
      </c>
      <c r="O26" s="14">
        <f>I26/H26*100</f>
        <v>345.68348248352999</v>
      </c>
      <c r="P26" s="14">
        <f t="shared" si="9"/>
        <v>366.09520862381146</v>
      </c>
      <c r="Q26" s="14">
        <f t="shared" si="10"/>
        <v>159.57486185564466</v>
      </c>
      <c r="R26" s="65">
        <f t="shared" si="11"/>
        <v>319.3690462799803</v>
      </c>
    </row>
    <row r="27" spans="1:18" x14ac:dyDescent="0.2">
      <c r="A27" s="99" t="s">
        <v>90</v>
      </c>
      <c r="B27" s="15">
        <v>7.5506599999999997</v>
      </c>
      <c r="C27" s="63">
        <v>10.85284</v>
      </c>
      <c r="D27" s="63">
        <v>18.31288</v>
      </c>
      <c r="E27" s="63">
        <f t="shared" si="0"/>
        <v>36.716380000000001</v>
      </c>
      <c r="F27" s="63">
        <v>11.213389999999999</v>
      </c>
      <c r="G27" s="15">
        <f t="shared" si="2"/>
        <v>47.929769999999998</v>
      </c>
      <c r="H27" s="15">
        <v>18.540100000000002</v>
      </c>
      <c r="I27" s="78">
        <v>26.424289999999999</v>
      </c>
      <c r="J27" s="78">
        <v>44.217289999999998</v>
      </c>
      <c r="K27" s="78">
        <f t="shared" si="1"/>
        <v>89.18168</v>
      </c>
      <c r="L27" s="66"/>
      <c r="M27" s="63"/>
      <c r="N27" s="63"/>
      <c r="O27" s="15"/>
      <c r="P27" s="15"/>
      <c r="Q27" s="15"/>
      <c r="R27" s="66"/>
    </row>
    <row r="28" spans="1:18" x14ac:dyDescent="0.2">
      <c r="A28" s="98" t="s">
        <v>91</v>
      </c>
      <c r="B28" s="14">
        <v>-96.139229999999998</v>
      </c>
      <c r="C28" s="62">
        <v>-52.02366</v>
      </c>
      <c r="D28" s="62">
        <v>-64.288029999999992</v>
      </c>
      <c r="E28" s="62">
        <f t="shared" si="0"/>
        <v>-212.45092</v>
      </c>
      <c r="F28" s="62">
        <v>-79.353049999999996</v>
      </c>
      <c r="G28" s="14">
        <f t="shared" si="2"/>
        <v>-291.80396999999999</v>
      </c>
      <c r="H28" s="14">
        <v>-84.992670000000004</v>
      </c>
      <c r="I28" s="77">
        <v>-103.15472</v>
      </c>
      <c r="J28" s="77">
        <v>-103.70683</v>
      </c>
      <c r="K28" s="77">
        <f t="shared" si="1"/>
        <v>-291.85422</v>
      </c>
      <c r="L28" s="65"/>
      <c r="M28" s="62"/>
      <c r="N28" s="62"/>
      <c r="O28" s="14"/>
      <c r="P28" s="14"/>
      <c r="Q28" s="14"/>
      <c r="R28" s="65"/>
    </row>
    <row r="29" spans="1:18" x14ac:dyDescent="0.2">
      <c r="A29" s="99" t="s">
        <v>99</v>
      </c>
      <c r="B29" s="15">
        <v>-313.53425802553966</v>
      </c>
      <c r="C29" s="63">
        <v>-402.15312723133047</v>
      </c>
      <c r="D29" s="63">
        <v>-392.29142218857942</v>
      </c>
      <c r="E29" s="63">
        <f t="shared" si="0"/>
        <v>-1107.9788074454495</v>
      </c>
      <c r="F29" s="63">
        <v>-425.49192269794094</v>
      </c>
      <c r="G29" s="15">
        <f t="shared" si="2"/>
        <v>-1533.4707301433905</v>
      </c>
      <c r="H29" s="15">
        <v>-373.00186212754852</v>
      </c>
      <c r="I29" s="78">
        <v>-470.07922038937977</v>
      </c>
      <c r="J29" s="78">
        <v>-578.76870550227432</v>
      </c>
      <c r="K29" s="78">
        <f t="shared" si="1"/>
        <v>-1421.8497880192026</v>
      </c>
      <c r="L29" s="66"/>
      <c r="M29" s="63"/>
      <c r="N29" s="63"/>
      <c r="O29" s="15"/>
      <c r="P29" s="15"/>
      <c r="Q29" s="15"/>
      <c r="R29" s="66"/>
    </row>
    <row r="30" spans="1:18" ht="25.5" x14ac:dyDescent="0.2">
      <c r="A30" s="98" t="s">
        <v>103</v>
      </c>
      <c r="B30" s="14">
        <v>167.20404874199969</v>
      </c>
      <c r="C30" s="62">
        <v>262.02164022125072</v>
      </c>
      <c r="D30" s="62">
        <v>292.22120121439838</v>
      </c>
      <c r="E30" s="62">
        <f t="shared" si="0"/>
        <v>721.44689017764881</v>
      </c>
      <c r="F30" s="62">
        <v>258.67954299938668</v>
      </c>
      <c r="G30" s="14">
        <f t="shared" si="2"/>
        <v>980.12643317703555</v>
      </c>
      <c r="H30" s="14">
        <v>161.62372434649581</v>
      </c>
      <c r="I30" s="77">
        <v>207.41228891014759</v>
      </c>
      <c r="J30" s="77">
        <v>156.01852711125517</v>
      </c>
      <c r="K30" s="77">
        <f t="shared" si="1"/>
        <v>525.05454036789854</v>
      </c>
      <c r="L30" s="65"/>
      <c r="M30" s="62"/>
      <c r="N30" s="62"/>
      <c r="O30" s="14"/>
      <c r="P30" s="14"/>
      <c r="Q30" s="14"/>
      <c r="R30" s="65"/>
    </row>
    <row r="31" spans="1:18" ht="25.5" x14ac:dyDescent="0.2">
      <c r="A31" s="99" t="s">
        <v>104</v>
      </c>
      <c r="B31" s="15">
        <v>161.81457314148062</v>
      </c>
      <c r="C31" s="63">
        <v>176.73026721464197</v>
      </c>
      <c r="D31" s="63">
        <v>189.79314133638147</v>
      </c>
      <c r="E31" s="63">
        <f t="shared" si="0"/>
        <v>528.33798169250406</v>
      </c>
      <c r="F31" s="63">
        <v>220.90355396950423</v>
      </c>
      <c r="G31" s="15">
        <f t="shared" si="2"/>
        <v>749.24153566200835</v>
      </c>
      <c r="H31" s="15">
        <v>177.36947327046957</v>
      </c>
      <c r="I31" s="78">
        <v>212.13213480577141</v>
      </c>
      <c r="J31" s="78">
        <v>262.10302014598477</v>
      </c>
      <c r="K31" s="78">
        <f t="shared" si="1"/>
        <v>651.60462822222576</v>
      </c>
      <c r="L31" s="66"/>
      <c r="M31" s="63"/>
      <c r="N31" s="63"/>
      <c r="O31" s="15"/>
      <c r="P31" s="15"/>
      <c r="Q31" s="15"/>
      <c r="R31" s="66"/>
    </row>
    <row r="32" spans="1:18" x14ac:dyDescent="0.2">
      <c r="A32" s="98" t="s">
        <v>100</v>
      </c>
      <c r="B32" s="14">
        <f>B25-SUM(B26:B31)</f>
        <v>-49.130124159999298</v>
      </c>
      <c r="C32" s="62">
        <f t="shared" ref="C32:K32" si="13">C25-SUM(C26:C31)</f>
        <v>-105.87274881000167</v>
      </c>
      <c r="D32" s="62">
        <f t="shared" si="13"/>
        <v>-131.26641316999977</v>
      </c>
      <c r="E32" s="62">
        <f t="shared" si="13"/>
        <v>-286.26928614000064</v>
      </c>
      <c r="F32" s="62">
        <f t="shared" si="13"/>
        <v>-83.361445839999533</v>
      </c>
      <c r="G32" s="14">
        <f t="shared" si="13"/>
        <v>-369.63073198000029</v>
      </c>
      <c r="H32" s="14">
        <f t="shared" si="13"/>
        <v>-57.273699269999696</v>
      </c>
      <c r="I32" s="77">
        <f t="shared" si="13"/>
        <v>-140.70753738999892</v>
      </c>
      <c r="J32" s="62">
        <f t="shared" si="13"/>
        <v>-0.95074703999929966</v>
      </c>
      <c r="K32" s="14">
        <f t="shared" si="13"/>
        <v>-198.93198369999789</v>
      </c>
      <c r="L32" s="164"/>
      <c r="M32" s="165"/>
      <c r="N32" s="165"/>
      <c r="O32" s="166"/>
      <c r="P32" s="166"/>
      <c r="Q32" s="166"/>
      <c r="R32" s="164"/>
    </row>
    <row r="33" spans="1:18" x14ac:dyDescent="0.2">
      <c r="A33" s="157" t="s">
        <v>96</v>
      </c>
      <c r="B33" s="89">
        <v>48.86603916</v>
      </c>
      <c r="C33" s="84">
        <v>105.19497586999999</v>
      </c>
      <c r="D33" s="84">
        <v>130.82805980000001</v>
      </c>
      <c r="E33" s="84">
        <f t="shared" si="0"/>
        <v>284.88907483000003</v>
      </c>
      <c r="F33" s="63">
        <v>82.780678840000007</v>
      </c>
      <c r="G33" s="89">
        <f>B33+C33+D33+F33</f>
        <v>367.66975367000003</v>
      </c>
      <c r="H33" s="15">
        <v>57.153257750000002</v>
      </c>
      <c r="I33" s="78">
        <v>140.56119188999998</v>
      </c>
      <c r="J33" s="63">
        <v>1.022816E-2</v>
      </c>
      <c r="K33" s="66">
        <f t="shared" si="1"/>
        <v>197.72467779999997</v>
      </c>
      <c r="L33" s="66"/>
      <c r="M33" s="63"/>
      <c r="N33" s="63"/>
      <c r="O33" s="15"/>
      <c r="P33" s="15"/>
      <c r="Q33" s="15"/>
      <c r="R33" s="66"/>
    </row>
    <row r="34" spans="1:18" x14ac:dyDescent="0.2">
      <c r="A34" s="167"/>
      <c r="B34" s="168"/>
      <c r="C34" s="169"/>
      <c r="D34" s="169"/>
      <c r="E34" s="169"/>
      <c r="F34" s="169"/>
      <c r="G34" s="170"/>
      <c r="H34" s="168"/>
      <c r="I34" s="171"/>
      <c r="J34" s="172"/>
      <c r="K34" s="173"/>
      <c r="L34" s="173"/>
      <c r="M34" s="172"/>
      <c r="N34" s="172"/>
      <c r="O34" s="168"/>
      <c r="P34" s="168"/>
      <c r="Q34" s="168"/>
      <c r="R34" s="173"/>
    </row>
    <row r="35" spans="1:18" x14ac:dyDescent="0.2">
      <c r="A35" s="158" t="s">
        <v>101</v>
      </c>
      <c r="B35" s="15">
        <f>B10+B22</f>
        <v>19630.144465007943</v>
      </c>
      <c r="C35" s="63">
        <f>C10+C22</f>
        <v>26059.336631134567</v>
      </c>
      <c r="D35" s="63">
        <f>D10+D22</f>
        <v>27320.292943392204</v>
      </c>
      <c r="E35" s="63">
        <f>B35+C35+D35</f>
        <v>73009.774039534706</v>
      </c>
      <c r="F35" s="63">
        <f>F10+F22</f>
        <v>28869.85828820095</v>
      </c>
      <c r="G35" s="15">
        <f>G10+G22</f>
        <v>101879.63232773566</v>
      </c>
      <c r="H35" s="15">
        <f>H10+H22</f>
        <v>28750.594306869418</v>
      </c>
      <c r="I35" s="78">
        <f>I10+I22</f>
        <v>35352.289952816522</v>
      </c>
      <c r="J35" s="63">
        <f>J10+J22</f>
        <v>35055.355325674958</v>
      </c>
      <c r="K35" s="66">
        <f t="shared" si="1"/>
        <v>99158.23958536089</v>
      </c>
      <c r="L35" s="66">
        <f>H35/B35*100</f>
        <v>146.46145043975244</v>
      </c>
      <c r="M35" s="63">
        <f>H35/F35*100</f>
        <v>99.586891005349074</v>
      </c>
      <c r="N35" s="63">
        <f>I35/C35*100</f>
        <v>135.66074399061691</v>
      </c>
      <c r="O35" s="15">
        <f>I35/H35*100</f>
        <v>122.96194497923736</v>
      </c>
      <c r="P35" s="15">
        <f>J35/D35*100</f>
        <v>128.31251626148315</v>
      </c>
      <c r="Q35" s="15">
        <f>J35/I35*100</f>
        <v>99.160069609244914</v>
      </c>
      <c r="R35" s="66">
        <f>K35/E35*100</f>
        <v>135.81502050898942</v>
      </c>
    </row>
    <row r="36" spans="1:18" x14ac:dyDescent="0.2">
      <c r="A36" s="93" t="s">
        <v>102</v>
      </c>
      <c r="B36" s="14">
        <f>B12+B24</f>
        <v>19750.279408150003</v>
      </c>
      <c r="C36" s="62">
        <f>C12+C24</f>
        <v>25966.865140870006</v>
      </c>
      <c r="D36" s="62">
        <f>D12+D24</f>
        <v>27208.913406400006</v>
      </c>
      <c r="E36" s="62">
        <f>B36+C36+D36</f>
        <v>72926.057955420023</v>
      </c>
      <c r="F36" s="62">
        <f>F12+F24</f>
        <v>28810.401914929993</v>
      </c>
      <c r="G36" s="14">
        <f>G12+G24</f>
        <v>101736.45987035002</v>
      </c>
      <c r="H36" s="14">
        <f>H12+H24</f>
        <v>28771.372583900004</v>
      </c>
      <c r="I36" s="77">
        <f>I12+I24</f>
        <v>35259.346047939987</v>
      </c>
      <c r="J36" s="62">
        <f>J12+J24</f>
        <v>34702.480169799994</v>
      </c>
      <c r="K36" s="65">
        <f t="shared" si="1"/>
        <v>98733.198801639985</v>
      </c>
      <c r="L36" s="65">
        <f>H36/B36*100</f>
        <v>145.67577495651744</v>
      </c>
      <c r="M36" s="62">
        <f>H36/F36*100</f>
        <v>99.86453041805791</v>
      </c>
      <c r="N36" s="62">
        <f>I36/C36*100</f>
        <v>135.78591738609322</v>
      </c>
      <c r="O36" s="14">
        <f>I36/H36*100</f>
        <v>122.55010060823636</v>
      </c>
      <c r="P36" s="14">
        <f t="shared" ref="P36:P37" si="14">J36/D36*100</f>
        <v>127.5408527032078</v>
      </c>
      <c r="Q36" s="14">
        <f t="shared" ref="Q36:Q37" si="15">J36/I36*100</f>
        <v>98.42065738433476</v>
      </c>
      <c r="R36" s="65">
        <f t="shared" ref="R36:R37" si="16">K36/E36*100</f>
        <v>135.38809250048311</v>
      </c>
    </row>
    <row r="37" spans="1:18" x14ac:dyDescent="0.2">
      <c r="A37" s="159" t="s">
        <v>85</v>
      </c>
      <c r="B37" s="160">
        <f>B14+B26</f>
        <v>27.785317999999997</v>
      </c>
      <c r="C37" s="161">
        <f>C14+C26</f>
        <v>66.416093000000004</v>
      </c>
      <c r="D37" s="161">
        <f>D14+D26</f>
        <v>88.260590000000008</v>
      </c>
      <c r="E37" s="161">
        <f>B37+C37+D37</f>
        <v>182.46200100000001</v>
      </c>
      <c r="F37" s="161">
        <f>F14+F26</f>
        <v>63.584435999999997</v>
      </c>
      <c r="G37" s="160">
        <f>G14+G26</f>
        <v>246.046437</v>
      </c>
      <c r="H37" s="160">
        <f>H14+H26</f>
        <v>58.286659</v>
      </c>
      <c r="I37" s="162">
        <f>I14+I26</f>
        <v>216.25295299999999</v>
      </c>
      <c r="J37" s="161">
        <f>J14+J26</f>
        <v>408.81286299999999</v>
      </c>
      <c r="K37" s="163">
        <f t="shared" si="1"/>
        <v>683.35247499999991</v>
      </c>
      <c r="L37" s="163">
        <f>H37/B37*100</f>
        <v>209.77502938782274</v>
      </c>
      <c r="M37" s="161">
        <f>H37/F37*100</f>
        <v>91.668122997898422</v>
      </c>
      <c r="N37" s="161">
        <f>I37/C37*100</f>
        <v>325.60324347895619</v>
      </c>
      <c r="O37" s="160">
        <f>I37/H37*100</f>
        <v>371.01620972991435</v>
      </c>
      <c r="P37" s="160">
        <f t="shared" si="14"/>
        <v>463.18845477919422</v>
      </c>
      <c r="Q37" s="160">
        <f t="shared" si="15"/>
        <v>189.04382914946831</v>
      </c>
      <c r="R37" s="163">
        <f t="shared" si="16"/>
        <v>374.51769204262968</v>
      </c>
    </row>
    <row r="38" spans="1:18" s="85" customFormat="1" ht="13.5" customHeight="1" x14ac:dyDescent="0.2">
      <c r="A38" s="102"/>
      <c r="B38" s="105"/>
      <c r="C38" s="105"/>
      <c r="D38" s="105"/>
      <c r="E38" s="105"/>
      <c r="F38" s="105"/>
      <c r="G38" s="105"/>
      <c r="H38" s="105"/>
      <c r="I38" s="105"/>
      <c r="J38" s="105"/>
      <c r="K38" s="105"/>
      <c r="L38" s="102"/>
      <c r="M38" s="102"/>
      <c r="N38" s="105"/>
      <c r="O38" s="105"/>
      <c r="P38" s="12"/>
      <c r="Q38" s="12"/>
      <c r="R38" s="12"/>
    </row>
    <row r="39" spans="1:18" x14ac:dyDescent="0.2">
      <c r="B39" s="108"/>
      <c r="C39" s="108"/>
      <c r="D39" s="108"/>
      <c r="E39" s="108"/>
      <c r="F39" s="108"/>
      <c r="G39" s="108"/>
      <c r="H39" s="108"/>
      <c r="I39" s="108"/>
      <c r="J39" s="108"/>
      <c r="K39" s="108"/>
      <c r="L39" s="108"/>
    </row>
    <row r="40" spans="1:18" ht="47.25" customHeight="1" x14ac:dyDescent="0.2">
      <c r="A40" s="187" t="s">
        <v>74</v>
      </c>
      <c r="B40" s="187"/>
      <c r="C40" s="187"/>
      <c r="D40" s="187"/>
      <c r="E40" s="187"/>
      <c r="F40" s="187"/>
      <c r="G40" s="187"/>
      <c r="H40" s="187"/>
      <c r="I40" s="187"/>
      <c r="J40" s="187"/>
      <c r="K40" s="187"/>
      <c r="L40" s="187"/>
      <c r="M40" s="187"/>
      <c r="N40" s="187"/>
      <c r="O40" s="187"/>
      <c r="P40" s="187"/>
      <c r="Q40" s="187"/>
      <c r="R40" s="187"/>
    </row>
    <row r="41" spans="1:18" x14ac:dyDescent="0.2">
      <c r="B41" s="108"/>
      <c r="C41" s="108"/>
      <c r="D41" s="108"/>
      <c r="E41" s="108"/>
      <c r="F41" s="108"/>
      <c r="G41" s="108"/>
      <c r="H41" s="108"/>
      <c r="I41" s="108"/>
      <c r="J41" s="108"/>
      <c r="K41" s="108"/>
    </row>
    <row r="42" spans="1:18" x14ac:dyDescent="0.2">
      <c r="B42" s="108"/>
      <c r="C42" s="108"/>
      <c r="D42" s="108"/>
      <c r="E42" s="108"/>
      <c r="F42" s="108"/>
      <c r="G42" s="108"/>
      <c r="H42" s="108"/>
      <c r="I42" s="108"/>
      <c r="J42" s="108"/>
      <c r="K42" s="108"/>
    </row>
    <row r="44" spans="1:18" x14ac:dyDescent="0.2">
      <c r="B44" s="108"/>
      <c r="C44" s="108"/>
      <c r="D44" s="108"/>
      <c r="E44" s="108"/>
      <c r="F44" s="108"/>
    </row>
    <row r="45" spans="1:18" x14ac:dyDescent="0.2">
      <c r="B45" s="108"/>
      <c r="C45" s="108"/>
      <c r="D45" s="108"/>
      <c r="E45" s="108"/>
      <c r="F45" s="108"/>
    </row>
    <row r="46" spans="1:18" x14ac:dyDescent="0.2">
      <c r="B46" s="108"/>
      <c r="C46" s="108"/>
      <c r="D46" s="108"/>
      <c r="E46" s="108"/>
      <c r="F46" s="108"/>
    </row>
  </sheetData>
  <mergeCells count="11">
    <mergeCell ref="A1:O1"/>
    <mergeCell ref="P4:P5"/>
    <mergeCell ref="A40:R40"/>
    <mergeCell ref="A4:A5"/>
    <mergeCell ref="B4:G4"/>
    <mergeCell ref="L4:L5"/>
    <mergeCell ref="M4:M5"/>
    <mergeCell ref="Q4:Q5"/>
    <mergeCell ref="R4:R5"/>
    <mergeCell ref="N4:N5"/>
    <mergeCell ref="O4:O5"/>
  </mergeCells>
  <printOptions horizontalCentered="1"/>
  <pageMargins left="0.19685039370078741" right="0.31496062992125984" top="0.31496062992125984" bottom="0.27559055118110237"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zoomScale="70" zoomScaleNormal="70" zoomScaleSheetLayoutView="100" workbookViewId="0">
      <pane xSplit="1" ySplit="5" topLeftCell="B16" activePane="bottomRight" state="frozen"/>
      <selection pane="topRight" activeCell="B1" sqref="B1"/>
      <selection pane="bottomLeft" activeCell="A6" sqref="A6"/>
      <selection pane="bottomRight" activeCell="N47" sqref="N47"/>
    </sheetView>
  </sheetViews>
  <sheetFormatPr defaultRowHeight="12.75" x14ac:dyDescent="0.2"/>
  <cols>
    <col min="1" max="1" width="36.140625" style="2" customWidth="1"/>
    <col min="2" max="2" width="10.28515625" style="2" customWidth="1"/>
    <col min="3" max="3" width="7.85546875" style="2" customWidth="1"/>
    <col min="4" max="4" width="10.28515625" style="2" customWidth="1"/>
    <col min="5" max="5" width="6.28515625" style="2" bestFit="1" customWidth="1"/>
    <col min="6" max="6" width="11.140625" style="2" customWidth="1"/>
    <col min="7" max="7" width="6.140625" style="2" customWidth="1"/>
    <col min="8" max="8" width="9.28515625" style="2" bestFit="1" customWidth="1"/>
    <col min="9" max="9" width="11.140625" style="2" bestFit="1" customWidth="1"/>
    <col min="10" max="10" width="6.28515625" style="2" bestFit="1" customWidth="1"/>
    <col min="11" max="11" width="10.28515625" style="2" customWidth="1"/>
    <col min="12" max="12" width="7.7109375" style="2" customWidth="1"/>
    <col min="13" max="13" width="10.7109375" style="2" customWidth="1"/>
    <col min="14" max="14" width="9.140625" style="2" bestFit="1" customWidth="1"/>
    <col min="15" max="15" width="9.28515625" style="2" bestFit="1" customWidth="1"/>
    <col min="16" max="16384" width="9.140625" style="2"/>
  </cols>
  <sheetData>
    <row r="1" spans="1:15" x14ac:dyDescent="0.2">
      <c r="A1" s="199" t="s">
        <v>69</v>
      </c>
      <c r="B1" s="199"/>
      <c r="C1" s="199"/>
      <c r="D1" s="199"/>
      <c r="E1" s="199"/>
      <c r="F1" s="199"/>
      <c r="G1" s="199"/>
      <c r="H1" s="199"/>
      <c r="I1" s="199"/>
      <c r="J1" s="199"/>
      <c r="K1" s="199"/>
      <c r="L1" s="199"/>
      <c r="M1" s="199"/>
      <c r="N1" s="199"/>
      <c r="O1" s="199"/>
    </row>
    <row r="2" spans="1:15" ht="14.25" x14ac:dyDescent="0.2">
      <c r="A2" s="17"/>
      <c r="B2" s="1"/>
      <c r="C2" s="1"/>
      <c r="D2" s="1"/>
      <c r="E2" s="1"/>
      <c r="F2" s="1"/>
      <c r="G2" s="1"/>
      <c r="H2" s="1"/>
      <c r="I2" s="1"/>
      <c r="J2" s="1"/>
      <c r="K2" s="1"/>
      <c r="L2" s="1"/>
      <c r="M2" s="1"/>
      <c r="N2" s="1"/>
    </row>
    <row r="3" spans="1:15" x14ac:dyDescent="0.2">
      <c r="E3" s="3"/>
      <c r="F3" s="3"/>
      <c r="G3" s="3"/>
      <c r="H3" s="3"/>
      <c r="M3" s="3"/>
      <c r="N3" s="3"/>
      <c r="O3" s="152" t="s">
        <v>75</v>
      </c>
    </row>
    <row r="4" spans="1:15" x14ac:dyDescent="0.2">
      <c r="A4" s="194" t="s">
        <v>114</v>
      </c>
      <c r="B4" s="196" t="s">
        <v>115</v>
      </c>
      <c r="C4" s="197"/>
      <c r="D4" s="197"/>
      <c r="E4" s="197"/>
      <c r="F4" s="197"/>
      <c r="G4" s="197"/>
      <c r="H4" s="198"/>
      <c r="I4" s="196" t="s">
        <v>117</v>
      </c>
      <c r="J4" s="197"/>
      <c r="K4" s="197"/>
      <c r="L4" s="197"/>
      <c r="M4" s="197"/>
      <c r="N4" s="197"/>
      <c r="O4" s="198"/>
    </row>
    <row r="5" spans="1:15" ht="26.25" customHeight="1" x14ac:dyDescent="0.2">
      <c r="A5" s="195"/>
      <c r="B5" s="175" t="s">
        <v>1</v>
      </c>
      <c r="C5" s="176" t="s">
        <v>2</v>
      </c>
      <c r="D5" s="175" t="s">
        <v>3</v>
      </c>
      <c r="E5" s="177" t="s">
        <v>2</v>
      </c>
      <c r="F5" s="178" t="s">
        <v>116</v>
      </c>
      <c r="G5" s="177" t="s">
        <v>2</v>
      </c>
      <c r="H5" s="175" t="s">
        <v>56</v>
      </c>
      <c r="I5" s="175" t="s">
        <v>1</v>
      </c>
      <c r="J5" s="176" t="s">
        <v>2</v>
      </c>
      <c r="K5" s="175" t="s">
        <v>3</v>
      </c>
      <c r="L5" s="176" t="s">
        <v>2</v>
      </c>
      <c r="M5" s="178" t="s">
        <v>116</v>
      </c>
      <c r="N5" s="177" t="s">
        <v>2</v>
      </c>
      <c r="O5" s="175" t="s">
        <v>56</v>
      </c>
    </row>
    <row r="6" spans="1:15" ht="27" x14ac:dyDescent="0.2">
      <c r="A6" s="18" t="s">
        <v>118</v>
      </c>
      <c r="B6" s="19"/>
      <c r="C6" s="20">
        <v>69.411479789715671</v>
      </c>
      <c r="D6" s="21"/>
      <c r="E6" s="20">
        <v>35.279031993944798</v>
      </c>
      <c r="F6" s="55"/>
      <c r="G6" s="55">
        <v>47.526893841712763</v>
      </c>
      <c r="H6" s="55"/>
      <c r="I6" s="19"/>
      <c r="J6" s="20">
        <v>71.271874886296018</v>
      </c>
      <c r="K6" s="21"/>
      <c r="L6" s="20">
        <v>34.511159327524133</v>
      </c>
      <c r="M6" s="55"/>
      <c r="N6" s="55">
        <v>51.257413525576197</v>
      </c>
      <c r="O6" s="55"/>
    </row>
    <row r="7" spans="1:15" ht="25.5" x14ac:dyDescent="0.2">
      <c r="A7" s="22" t="s">
        <v>119</v>
      </c>
      <c r="B7" s="23">
        <v>220.65328432000001</v>
      </c>
      <c r="C7" s="24">
        <f>B7/B$28*100</f>
        <v>0.51003944589194017</v>
      </c>
      <c r="D7" s="25">
        <v>568.97566385999994</v>
      </c>
      <c r="E7" s="24">
        <f>D7/D$28*100</f>
        <v>1.9180644032678742</v>
      </c>
      <c r="F7" s="56">
        <f>B7+D7</f>
        <v>789.62894817999995</v>
      </c>
      <c r="G7" s="56">
        <f>F7/F$28*100</f>
        <v>1.0827802438775771</v>
      </c>
      <c r="H7" s="56">
        <f>B7-D7</f>
        <v>-348.32237953999993</v>
      </c>
      <c r="I7" s="23">
        <v>232.61960376999997</v>
      </c>
      <c r="J7" s="24">
        <f>I7/I$28*100</f>
        <v>0.36476501942944078</v>
      </c>
      <c r="K7" s="25">
        <v>638.84039164000001</v>
      </c>
      <c r="L7" s="24">
        <f>K7/K$28*100</f>
        <v>1.8273077218224596</v>
      </c>
      <c r="M7" s="56">
        <f>I7+K7</f>
        <v>871.45999540999992</v>
      </c>
      <c r="N7" s="56">
        <f>M7/M$28*100</f>
        <v>0.88264130605229074</v>
      </c>
      <c r="O7" s="56">
        <f>I7-K7</f>
        <v>-406.22078787000004</v>
      </c>
    </row>
    <row r="8" spans="1:15" x14ac:dyDescent="0.2">
      <c r="A8" s="26" t="s">
        <v>120</v>
      </c>
      <c r="B8" s="27">
        <v>1807.2388725999999</v>
      </c>
      <c r="C8" s="5">
        <f t="shared" ref="C8:C27" si="0">B8/B$28*100</f>
        <v>4.1774275693014467</v>
      </c>
      <c r="D8" s="6">
        <v>859.90614753000011</v>
      </c>
      <c r="E8" s="5">
        <f t="shared" ref="E8:G8" si="1">D8/D$28*100</f>
        <v>2.8988153210966514</v>
      </c>
      <c r="F8" s="57">
        <f t="shared" ref="F8:F28" si="2">B8+D8</f>
        <v>2667.1450201299999</v>
      </c>
      <c r="G8" s="57">
        <f t="shared" si="1"/>
        <v>3.6573278398791786</v>
      </c>
      <c r="H8" s="57">
        <f t="shared" ref="H8:H28" si="3">B8-D8</f>
        <v>947.33272506999981</v>
      </c>
      <c r="I8" s="27">
        <v>2595.64155738</v>
      </c>
      <c r="J8" s="5">
        <f t="shared" ref="J8" si="4">I8/I$28*100</f>
        <v>4.0701610172361775</v>
      </c>
      <c r="K8" s="6">
        <v>1188.4441510800002</v>
      </c>
      <c r="L8" s="5">
        <f t="shared" ref="L8" si="5">K8/K$28*100</f>
        <v>3.3993673578595422</v>
      </c>
      <c r="M8" s="57">
        <f t="shared" ref="M8:M28" si="6">I8+K8</f>
        <v>3784.0857084600002</v>
      </c>
      <c r="N8" s="57">
        <f t="shared" ref="N8:N27" si="7">M8/M$28*100</f>
        <v>3.8326376076018973</v>
      </c>
      <c r="O8" s="57">
        <f t="shared" ref="O8:O28" si="8">I8-K8</f>
        <v>1407.1974062999998</v>
      </c>
    </row>
    <row r="9" spans="1:15" x14ac:dyDescent="0.2">
      <c r="A9" s="22" t="s">
        <v>121</v>
      </c>
      <c r="B9" s="23">
        <v>153.32753844000001</v>
      </c>
      <c r="C9" s="24">
        <f t="shared" si="0"/>
        <v>0.35441617371305284</v>
      </c>
      <c r="D9" s="25">
        <v>190.8330881</v>
      </c>
      <c r="E9" s="24">
        <f t="shared" ref="E9:G9" si="9">D9/D$28*100</f>
        <v>0.6433142513813318</v>
      </c>
      <c r="F9" s="56">
        <f t="shared" si="2"/>
        <v>344.16062654000001</v>
      </c>
      <c r="G9" s="56">
        <f t="shared" si="9"/>
        <v>0.47193093413932624</v>
      </c>
      <c r="H9" s="56">
        <f t="shared" si="3"/>
        <v>-37.505549659999986</v>
      </c>
      <c r="I9" s="23">
        <v>417.64742125999999</v>
      </c>
      <c r="J9" s="24">
        <f t="shared" ref="J9" si="10">I9/I$28*100</f>
        <v>0.65490254158109285</v>
      </c>
      <c r="K9" s="25">
        <v>240.21799670000001</v>
      </c>
      <c r="L9" s="24">
        <f t="shared" ref="L9" si="11">K9/K$28*100</f>
        <v>0.68710777532988387</v>
      </c>
      <c r="M9" s="56">
        <f t="shared" si="6"/>
        <v>657.86541796000006</v>
      </c>
      <c r="N9" s="56">
        <f t="shared" si="7"/>
        <v>0.66630619279507497</v>
      </c>
      <c r="O9" s="56">
        <f t="shared" si="8"/>
        <v>177.42942455999997</v>
      </c>
    </row>
    <row r="10" spans="1:15" ht="25.5" x14ac:dyDescent="0.2">
      <c r="A10" s="26" t="s">
        <v>122</v>
      </c>
      <c r="B10" s="27">
        <v>377.99270114000001</v>
      </c>
      <c r="C10" s="5">
        <f t="shared" si="0"/>
        <v>0.87372906519283899</v>
      </c>
      <c r="D10" s="6">
        <v>1800.7795074199998</v>
      </c>
      <c r="E10" s="5">
        <f t="shared" ref="E10:G10" si="12">D10/D$28*100</f>
        <v>6.0705778659918916</v>
      </c>
      <c r="F10" s="57">
        <f t="shared" si="2"/>
        <v>2178.7722085599999</v>
      </c>
      <c r="G10" s="57">
        <f t="shared" si="12"/>
        <v>2.9876456641765725</v>
      </c>
      <c r="H10" s="57">
        <f t="shared" si="3"/>
        <v>-1422.7868062799998</v>
      </c>
      <c r="I10" s="27">
        <v>565.45278081000004</v>
      </c>
      <c r="J10" s="5">
        <f t="shared" ref="J10" si="13">I10/I$28*100</f>
        <v>0.8866724525183427</v>
      </c>
      <c r="K10" s="6">
        <v>2210.5879450800003</v>
      </c>
      <c r="L10" s="5">
        <f t="shared" ref="L10" si="14">K10/K$28*100</f>
        <v>6.323057331178628</v>
      </c>
      <c r="M10" s="57">
        <f t="shared" si="6"/>
        <v>2776.0407258900004</v>
      </c>
      <c r="N10" s="57">
        <f t="shared" si="7"/>
        <v>2.8116588539455778</v>
      </c>
      <c r="O10" s="57">
        <f t="shared" si="8"/>
        <v>-1645.1351642700001</v>
      </c>
    </row>
    <row r="11" spans="1:15" x14ac:dyDescent="0.2">
      <c r="A11" s="22" t="s">
        <v>123</v>
      </c>
      <c r="B11" s="23">
        <v>28839.048447810004</v>
      </c>
      <c r="C11" s="24">
        <f t="shared" si="0"/>
        <v>66.661379347701839</v>
      </c>
      <c r="D11" s="25">
        <v>1874.71974873</v>
      </c>
      <c r="E11" s="24">
        <f t="shared" ref="E11:G11" si="15">D11/D$28*100</f>
        <v>6.3198365844819042</v>
      </c>
      <c r="F11" s="56">
        <f t="shared" si="2"/>
        <v>30713.768196540004</v>
      </c>
      <c r="G11" s="56">
        <f t="shared" si="15"/>
        <v>42.116314877893792</v>
      </c>
      <c r="H11" s="56">
        <f t="shared" si="3"/>
        <v>26964.328699080004</v>
      </c>
      <c r="I11" s="23">
        <v>44296.858517100001</v>
      </c>
      <c r="J11" s="24">
        <f t="shared" ref="J11" si="16">I11/I$28*100</f>
        <v>69.460802940878366</v>
      </c>
      <c r="K11" s="25">
        <v>2353.7561680499998</v>
      </c>
      <c r="L11" s="24">
        <f t="shared" ref="L11" si="17">K11/K$28*100</f>
        <v>6.732568693916793</v>
      </c>
      <c r="M11" s="56">
        <f t="shared" si="6"/>
        <v>46650.614685150002</v>
      </c>
      <c r="N11" s="56">
        <f t="shared" si="7"/>
        <v>47.24916770788866</v>
      </c>
      <c r="O11" s="56">
        <f t="shared" si="8"/>
        <v>41943.102349050001</v>
      </c>
    </row>
    <row r="12" spans="1:15" x14ac:dyDescent="0.2">
      <c r="A12" s="26" t="s">
        <v>124</v>
      </c>
      <c r="B12" s="27">
        <v>1636.64407136</v>
      </c>
      <c r="C12" s="5">
        <f t="shared" si="0"/>
        <v>3.7830981662080854</v>
      </c>
      <c r="D12" s="6">
        <v>3152.7471224199999</v>
      </c>
      <c r="E12" s="5">
        <f t="shared" ref="E12:G12" si="18">D12/D$28*100</f>
        <v>10.628173421327505</v>
      </c>
      <c r="F12" s="57">
        <f t="shared" si="2"/>
        <v>4789.3911937800003</v>
      </c>
      <c r="G12" s="57">
        <f t="shared" si="18"/>
        <v>6.5674620678218689</v>
      </c>
      <c r="H12" s="57">
        <f t="shared" si="3"/>
        <v>-1516.1030510599999</v>
      </c>
      <c r="I12" s="27">
        <v>3007.15316317</v>
      </c>
      <c r="J12" s="5">
        <f t="shared" ref="J12" si="19">I12/I$28*100</f>
        <v>4.7154421390707943</v>
      </c>
      <c r="K12" s="6">
        <v>3930.7462276400001</v>
      </c>
      <c r="L12" s="5">
        <f t="shared" ref="L12" si="20">K12/K$28*100</f>
        <v>11.243313710725211</v>
      </c>
      <c r="M12" s="57">
        <f t="shared" si="6"/>
        <v>6937.8993908100001</v>
      </c>
      <c r="N12" s="57">
        <f t="shared" si="7"/>
        <v>7.0269164526397976</v>
      </c>
      <c r="O12" s="57">
        <f t="shared" si="8"/>
        <v>-923.59306447000017</v>
      </c>
    </row>
    <row r="13" spans="1:15" ht="25.5" x14ac:dyDescent="0.2">
      <c r="A13" s="22" t="s">
        <v>125</v>
      </c>
      <c r="B13" s="23">
        <v>159.66546497000002</v>
      </c>
      <c r="C13" s="24">
        <f t="shared" si="0"/>
        <v>0.36906627305522716</v>
      </c>
      <c r="D13" s="25">
        <v>1715.1047609299999</v>
      </c>
      <c r="E13" s="24">
        <f t="shared" ref="E13:G13" si="21">D13/D$28*100</f>
        <v>5.7817611521334538</v>
      </c>
      <c r="F13" s="56">
        <f t="shared" si="2"/>
        <v>1874.7702258999998</v>
      </c>
      <c r="G13" s="56">
        <f t="shared" si="21"/>
        <v>2.5707823492201576</v>
      </c>
      <c r="H13" s="56">
        <f t="shared" si="3"/>
        <v>-1555.43929596</v>
      </c>
      <c r="I13" s="23">
        <v>215.20374233000001</v>
      </c>
      <c r="J13" s="24">
        <f t="shared" ref="J13" si="22">I13/I$28*100</f>
        <v>0.33745563993783445</v>
      </c>
      <c r="K13" s="25">
        <v>2141.3046788800002</v>
      </c>
      <c r="L13" s="24">
        <f t="shared" ref="L13" si="23">K13/K$28*100</f>
        <v>6.1248828748088053</v>
      </c>
      <c r="M13" s="56">
        <f t="shared" si="6"/>
        <v>2356.5084212100001</v>
      </c>
      <c r="N13" s="56">
        <f t="shared" si="7"/>
        <v>2.3867437192472059</v>
      </c>
      <c r="O13" s="56">
        <f t="shared" si="8"/>
        <v>-1926.1009365500001</v>
      </c>
    </row>
    <row r="14" spans="1:15" ht="25.5" x14ac:dyDescent="0.2">
      <c r="A14" s="26" t="s">
        <v>126</v>
      </c>
      <c r="B14" s="27">
        <v>7.7889654000000004</v>
      </c>
      <c r="C14" s="5">
        <f t="shared" si="0"/>
        <v>1.8004171607643778E-2</v>
      </c>
      <c r="D14" s="6">
        <v>50.966678430000002</v>
      </c>
      <c r="E14" s="5">
        <f t="shared" ref="E14:G14" si="24">D14/D$28*100</f>
        <v>0.17181292251796099</v>
      </c>
      <c r="F14" s="57">
        <f t="shared" si="2"/>
        <v>58.755643830000004</v>
      </c>
      <c r="G14" s="57">
        <f t="shared" si="24"/>
        <v>8.056879183832695E-2</v>
      </c>
      <c r="H14" s="57">
        <f t="shared" si="3"/>
        <v>-43.17771303</v>
      </c>
      <c r="I14" s="27">
        <v>7.5741815300000006</v>
      </c>
      <c r="J14" s="5">
        <f t="shared" ref="J14" si="25">I14/I$28*100</f>
        <v>1.1876885817775899E-2</v>
      </c>
      <c r="K14" s="6">
        <v>98.867483770000007</v>
      </c>
      <c r="L14" s="5">
        <f t="shared" ref="L14" si="26">K14/K$28*100</f>
        <v>0.28279570123343761</v>
      </c>
      <c r="M14" s="57">
        <f t="shared" si="6"/>
        <v>106.44166530000001</v>
      </c>
      <c r="N14" s="57">
        <f t="shared" si="7"/>
        <v>0.10780737035963629</v>
      </c>
      <c r="O14" s="57">
        <f t="shared" si="8"/>
        <v>-91.293302240000003</v>
      </c>
    </row>
    <row r="15" spans="1:15" x14ac:dyDescent="0.2">
      <c r="A15" s="22" t="s">
        <v>127</v>
      </c>
      <c r="B15" s="23">
        <v>10.88675042</v>
      </c>
      <c r="C15" s="24">
        <f t="shared" si="0"/>
        <v>2.5164692965675257E-2</v>
      </c>
      <c r="D15" s="25">
        <v>405.22997611999995</v>
      </c>
      <c r="E15" s="24">
        <f t="shared" ref="E15:G15" si="27">D15/D$28*100</f>
        <v>1.3660640370096946</v>
      </c>
      <c r="F15" s="56">
        <f t="shared" si="2"/>
        <v>416.11672653999995</v>
      </c>
      <c r="G15" s="56">
        <f t="shared" si="27"/>
        <v>0.57060087739059462</v>
      </c>
      <c r="H15" s="56">
        <f t="shared" si="3"/>
        <v>-394.34322569999995</v>
      </c>
      <c r="I15" s="23">
        <v>19.035806110000003</v>
      </c>
      <c r="J15" s="24">
        <f t="shared" ref="J15" si="28">I15/I$28*100</f>
        <v>2.9849574468515654E-2</v>
      </c>
      <c r="K15" s="25">
        <v>400.51868223999998</v>
      </c>
      <c r="L15" s="24">
        <f t="shared" ref="L15" si="29">K15/K$28*100</f>
        <v>1.1456239936746713</v>
      </c>
      <c r="M15" s="56">
        <f t="shared" si="6"/>
        <v>419.55448834999999</v>
      </c>
      <c r="N15" s="56">
        <f t="shared" si="7"/>
        <v>0.42493760299704886</v>
      </c>
      <c r="O15" s="56">
        <f t="shared" si="8"/>
        <v>-381.48287612999997</v>
      </c>
    </row>
    <row r="16" spans="1:15" x14ac:dyDescent="0.2">
      <c r="A16" s="26" t="s">
        <v>128</v>
      </c>
      <c r="B16" s="27">
        <v>31.422438119999999</v>
      </c>
      <c r="C16" s="5">
        <f t="shared" si="0"/>
        <v>7.2632877306535143E-2</v>
      </c>
      <c r="D16" s="6">
        <v>453.04932824000002</v>
      </c>
      <c r="E16" s="5">
        <f t="shared" ref="E16:G16" si="30">D16/D$28*100</f>
        <v>1.527267060116976</v>
      </c>
      <c r="F16" s="57">
        <f t="shared" si="2"/>
        <v>484.47176636</v>
      </c>
      <c r="G16" s="57">
        <f t="shared" si="30"/>
        <v>0.66433285980734025</v>
      </c>
      <c r="H16" s="57">
        <f t="shared" si="3"/>
        <v>-421.62689012000004</v>
      </c>
      <c r="I16" s="27">
        <v>62.602336840000007</v>
      </c>
      <c r="J16" s="5">
        <f t="shared" ref="J16" si="31">I16/I$28*100</f>
        <v>9.8165168557113491E-2</v>
      </c>
      <c r="K16" s="6">
        <v>503.87995567999997</v>
      </c>
      <c r="L16" s="5">
        <f t="shared" ref="L16" si="32">K16/K$28*100</f>
        <v>1.4412735104646939</v>
      </c>
      <c r="M16" s="57">
        <f t="shared" si="6"/>
        <v>566.48229251999999</v>
      </c>
      <c r="N16" s="57">
        <f t="shared" si="7"/>
        <v>0.57375057163709609</v>
      </c>
      <c r="O16" s="57">
        <f t="shared" si="8"/>
        <v>-441.27761883999995</v>
      </c>
    </row>
    <row r="17" spans="1:15" x14ac:dyDescent="0.2">
      <c r="A17" s="22" t="s">
        <v>129</v>
      </c>
      <c r="B17" s="23">
        <v>104.38287053000001</v>
      </c>
      <c r="C17" s="24">
        <f t="shared" si="0"/>
        <v>0.24128071154618075</v>
      </c>
      <c r="D17" s="25">
        <v>1166.3319532200001</v>
      </c>
      <c r="E17" s="24">
        <f t="shared" ref="E17:G17" si="33">D17/D$28*100</f>
        <v>3.931802261433146</v>
      </c>
      <c r="F17" s="56">
        <f t="shared" si="2"/>
        <v>1270.7148237500001</v>
      </c>
      <c r="G17" s="56">
        <f t="shared" si="33"/>
        <v>1.7424701942984404</v>
      </c>
      <c r="H17" s="56">
        <f t="shared" si="3"/>
        <v>-1061.9490826900001</v>
      </c>
      <c r="I17" s="23">
        <v>103.52714451999999</v>
      </c>
      <c r="J17" s="24">
        <f t="shared" ref="J17" si="34">I17/I$28*100</f>
        <v>0.1623383423851506</v>
      </c>
      <c r="K17" s="25">
        <v>1676.8592156999998</v>
      </c>
      <c r="L17" s="24">
        <f t="shared" ref="L17" si="35">K17/K$28*100</f>
        <v>4.7964058524722537</v>
      </c>
      <c r="M17" s="56">
        <f t="shared" si="6"/>
        <v>1780.3863602199999</v>
      </c>
      <c r="N17" s="56">
        <f t="shared" si="7"/>
        <v>1.8032296956132114</v>
      </c>
      <c r="O17" s="56">
        <f t="shared" si="8"/>
        <v>-1573.3320711799997</v>
      </c>
    </row>
    <row r="18" spans="1:15" x14ac:dyDescent="0.2">
      <c r="A18" s="26" t="s">
        <v>130</v>
      </c>
      <c r="B18" s="27">
        <v>3.56216898</v>
      </c>
      <c r="C18" s="5">
        <f t="shared" si="0"/>
        <v>8.233943575015161E-3</v>
      </c>
      <c r="D18" s="6">
        <v>447.20531632999996</v>
      </c>
      <c r="E18" s="5">
        <f t="shared" ref="E18:G18" si="36">D18/D$28*100</f>
        <v>1.5075664087028187</v>
      </c>
      <c r="F18" s="57">
        <f t="shared" si="2"/>
        <v>450.76748530999998</v>
      </c>
      <c r="G18" s="57">
        <f t="shared" si="36"/>
        <v>0.61811579831389774</v>
      </c>
      <c r="H18" s="57">
        <f t="shared" si="3"/>
        <v>-443.64314734999994</v>
      </c>
      <c r="I18" s="27">
        <v>2.0523473000000001</v>
      </c>
      <c r="J18" s="5">
        <f t="shared" ref="J18" si="37">I18/I$28*100</f>
        <v>3.218234794607657E-3</v>
      </c>
      <c r="K18" s="6">
        <v>340.87232398999998</v>
      </c>
      <c r="L18" s="5">
        <f t="shared" ref="L18" si="38">K18/K$28*100</f>
        <v>0.97501447612520309</v>
      </c>
      <c r="M18" s="57">
        <f t="shared" si="6"/>
        <v>342.92467128999999</v>
      </c>
      <c r="N18" s="57">
        <f t="shared" si="7"/>
        <v>0.34732458327310256</v>
      </c>
      <c r="O18" s="57">
        <f t="shared" si="8"/>
        <v>-338.81997668999998</v>
      </c>
    </row>
    <row r="19" spans="1:15" ht="25.5" x14ac:dyDescent="0.2">
      <c r="A19" s="22" t="s">
        <v>131</v>
      </c>
      <c r="B19" s="23">
        <v>36.714785220000003</v>
      </c>
      <c r="C19" s="24">
        <f t="shared" si="0"/>
        <v>8.4866122738029293E-2</v>
      </c>
      <c r="D19" s="25">
        <v>685.87611283000001</v>
      </c>
      <c r="E19" s="24">
        <f t="shared" ref="E19:G19" si="39">D19/D$28*100</f>
        <v>2.3121455637418324</v>
      </c>
      <c r="F19" s="56">
        <f t="shared" si="2"/>
        <v>722.59089804999996</v>
      </c>
      <c r="G19" s="56">
        <f t="shared" si="39"/>
        <v>0.99085418615623355</v>
      </c>
      <c r="H19" s="56">
        <f t="shared" si="3"/>
        <v>-649.16132761000006</v>
      </c>
      <c r="I19" s="23">
        <v>61.70686809</v>
      </c>
      <c r="J19" s="24">
        <f t="shared" ref="J19" si="40">I19/I$28*100</f>
        <v>9.6761006265120394E-2</v>
      </c>
      <c r="K19" s="25">
        <v>753.23366829000008</v>
      </c>
      <c r="L19" s="24">
        <f t="shared" ref="L19" si="41">K19/K$28*100</f>
        <v>2.1545126394866383</v>
      </c>
      <c r="M19" s="56">
        <f t="shared" si="6"/>
        <v>814.94053638000014</v>
      </c>
      <c r="N19" s="56">
        <f t="shared" si="7"/>
        <v>0.82539667130329375</v>
      </c>
      <c r="O19" s="56">
        <f t="shared" si="8"/>
        <v>-691.52680020000003</v>
      </c>
    </row>
    <row r="20" spans="1:15" ht="25.5" x14ac:dyDescent="0.2">
      <c r="A20" s="26" t="s">
        <v>132</v>
      </c>
      <c r="B20" s="27">
        <v>638.63594604000002</v>
      </c>
      <c r="C20" s="5">
        <f t="shared" si="0"/>
        <v>1.4762051924526576</v>
      </c>
      <c r="D20" s="6">
        <v>357.26775972999997</v>
      </c>
      <c r="E20" s="5">
        <f t="shared" ref="E20:G20" si="42">D20/D$28*100</f>
        <v>1.2043794065364206</v>
      </c>
      <c r="F20" s="57">
        <f t="shared" si="2"/>
        <v>995.90370576999999</v>
      </c>
      <c r="G20" s="57">
        <f t="shared" si="42"/>
        <v>1.3656349097860194</v>
      </c>
      <c r="H20" s="57">
        <f t="shared" si="3"/>
        <v>281.36818631000006</v>
      </c>
      <c r="I20" s="27">
        <v>556.76907955999991</v>
      </c>
      <c r="J20" s="5">
        <f t="shared" ref="J20" si="43">I20/I$28*100</f>
        <v>0.87305575640227673</v>
      </c>
      <c r="K20" s="6">
        <v>298.57410910999999</v>
      </c>
      <c r="L20" s="5">
        <f t="shared" ref="L20" si="44">K20/K$28*100</f>
        <v>0.85402673696376752</v>
      </c>
      <c r="M20" s="57">
        <f t="shared" si="6"/>
        <v>855.3431886699999</v>
      </c>
      <c r="N20" s="57">
        <f t="shared" si="7"/>
        <v>0.86631771182500394</v>
      </c>
      <c r="O20" s="57">
        <f t="shared" si="8"/>
        <v>258.19497044999991</v>
      </c>
    </row>
    <row r="21" spans="1:15" ht="25.5" x14ac:dyDescent="0.2">
      <c r="A21" s="22" t="s">
        <v>133</v>
      </c>
      <c r="B21" s="23">
        <v>7908.69396667</v>
      </c>
      <c r="C21" s="24">
        <f t="shared" si="0"/>
        <v>18.280923852642054</v>
      </c>
      <c r="D21" s="25">
        <v>3112.65110065</v>
      </c>
      <c r="E21" s="24">
        <f t="shared" ref="E21:G21" si="45">D21/D$28*100</f>
        <v>10.493006388790567</v>
      </c>
      <c r="F21" s="56">
        <f t="shared" si="2"/>
        <v>11021.34506732</v>
      </c>
      <c r="G21" s="56">
        <f t="shared" si="45"/>
        <v>15.11304103953815</v>
      </c>
      <c r="H21" s="56">
        <f t="shared" si="3"/>
        <v>4796.0428660199996</v>
      </c>
      <c r="I21" s="23">
        <v>9117.2166300999997</v>
      </c>
      <c r="J21" s="24">
        <f t="shared" ref="J21" si="46">I21/I$28*100</f>
        <v>14.296480809541048</v>
      </c>
      <c r="K21" s="25">
        <v>3784.7855145900003</v>
      </c>
      <c r="L21" s="24">
        <f t="shared" ref="L21" si="47">K21/K$28*100</f>
        <v>10.825814846330806</v>
      </c>
      <c r="M21" s="56">
        <f t="shared" si="6"/>
        <v>12902.002144689999</v>
      </c>
      <c r="N21" s="56">
        <f t="shared" si="7"/>
        <v>13.067541922358632</v>
      </c>
      <c r="O21" s="56">
        <f t="shared" si="8"/>
        <v>5332.4311155099995</v>
      </c>
    </row>
    <row r="22" spans="1:15" ht="25.5" x14ac:dyDescent="0.2">
      <c r="A22" s="26" t="s">
        <v>134</v>
      </c>
      <c r="B22" s="27">
        <v>823.58199121000007</v>
      </c>
      <c r="C22" s="5">
        <f t="shared" si="0"/>
        <v>1.9037074555126166</v>
      </c>
      <c r="D22" s="6">
        <v>8093.5768545900009</v>
      </c>
      <c r="E22" s="5">
        <f t="shared" ref="E22:G22" si="48">D22/D$28*100</f>
        <v>27.284122407951749</v>
      </c>
      <c r="F22" s="57">
        <f t="shared" si="2"/>
        <v>8917.1588458000006</v>
      </c>
      <c r="G22" s="57">
        <f t="shared" si="48"/>
        <v>12.2276715563744</v>
      </c>
      <c r="H22" s="57">
        <f t="shared" si="3"/>
        <v>-7269.9948633800013</v>
      </c>
      <c r="I22" s="27">
        <v>1883.91476885</v>
      </c>
      <c r="J22" s="5">
        <f t="shared" ref="J22" si="49">I22/I$28*100</f>
        <v>2.9541199285268682</v>
      </c>
      <c r="K22" s="6">
        <v>8864.4318919300003</v>
      </c>
      <c r="L22" s="5">
        <f t="shared" ref="L22" si="50">K22/K$28*100</f>
        <v>25.355386192958356</v>
      </c>
      <c r="M22" s="57">
        <f t="shared" si="6"/>
        <v>10748.34666078</v>
      </c>
      <c r="N22" s="57">
        <f t="shared" si="7"/>
        <v>10.886253855072571</v>
      </c>
      <c r="O22" s="57">
        <f t="shared" si="8"/>
        <v>-6980.5171230800006</v>
      </c>
    </row>
    <row r="23" spans="1:15" x14ac:dyDescent="0.2">
      <c r="A23" s="22" t="s">
        <v>135</v>
      </c>
      <c r="B23" s="23">
        <v>452.48419541999999</v>
      </c>
      <c r="C23" s="24">
        <f t="shared" si="0"/>
        <v>1.0459159446373074</v>
      </c>
      <c r="D23" s="25">
        <v>3130.4469000899999</v>
      </c>
      <c r="E23" s="24">
        <f t="shared" ref="E23:G23" si="51">D23/D$28*100</f>
        <v>10.552997512491698</v>
      </c>
      <c r="F23" s="56">
        <f t="shared" si="2"/>
        <v>3582.93109551</v>
      </c>
      <c r="G23" s="56">
        <f t="shared" si="51"/>
        <v>4.9131012918595722</v>
      </c>
      <c r="H23" s="56">
        <f t="shared" si="3"/>
        <v>-2677.9627046699998</v>
      </c>
      <c r="I23" s="23">
        <v>524.23070834999999</v>
      </c>
      <c r="J23" s="24">
        <f t="shared" ref="J23" si="52">I23/I$28*100</f>
        <v>0.82203314517664172</v>
      </c>
      <c r="K23" s="25">
        <v>3867.0380262099998</v>
      </c>
      <c r="L23" s="24">
        <f t="shared" ref="L23" si="53">K23/K$28*100</f>
        <v>11.061085896172647</v>
      </c>
      <c r="M23" s="56">
        <f t="shared" si="6"/>
        <v>4391.2687345599998</v>
      </c>
      <c r="N23" s="56">
        <f t="shared" si="7"/>
        <v>4.4476111255974606</v>
      </c>
      <c r="O23" s="56">
        <f t="shared" si="8"/>
        <v>-3342.8073178599998</v>
      </c>
    </row>
    <row r="24" spans="1:15" ht="25.5" x14ac:dyDescent="0.2">
      <c r="A24" s="26" t="s">
        <v>136</v>
      </c>
      <c r="B24" s="27">
        <v>21.412465340000001</v>
      </c>
      <c r="C24" s="5">
        <f t="shared" si="0"/>
        <v>4.9494853388883257E-2</v>
      </c>
      <c r="D24" s="6">
        <v>705.97938144</v>
      </c>
      <c r="E24" s="5">
        <f t="shared" ref="E24:G24" si="54">D24/D$28*100</f>
        <v>2.3799153584085886</v>
      </c>
      <c r="F24" s="57">
        <f t="shared" si="2"/>
        <v>727.39184678000004</v>
      </c>
      <c r="G24" s="57">
        <f t="shared" si="54"/>
        <v>0.99743749651826463</v>
      </c>
      <c r="H24" s="57">
        <f t="shared" si="3"/>
        <v>-684.56691609999996</v>
      </c>
      <c r="I24" s="27">
        <v>65.041450019999999</v>
      </c>
      <c r="J24" s="5">
        <f t="shared" ref="J24" si="55">I24/I$28*100</f>
        <v>0.10198988131594436</v>
      </c>
      <c r="K24" s="6">
        <v>815.15362922999998</v>
      </c>
      <c r="L24" s="5">
        <f t="shared" ref="L24" si="56">K24/K$28*100</f>
        <v>2.3316254586528498</v>
      </c>
      <c r="M24" s="57">
        <f t="shared" si="6"/>
        <v>880.19507924999994</v>
      </c>
      <c r="N24" s="57">
        <f t="shared" si="7"/>
        <v>0.89148846581822638</v>
      </c>
      <c r="O24" s="57">
        <f t="shared" si="8"/>
        <v>-750.11217921000002</v>
      </c>
    </row>
    <row r="25" spans="1:15" x14ac:dyDescent="0.2">
      <c r="A25" s="22" t="s">
        <v>137</v>
      </c>
      <c r="B25" s="23">
        <v>19.59077885</v>
      </c>
      <c r="C25" s="24">
        <f t="shared" si="0"/>
        <v>4.5284030192610458E-2</v>
      </c>
      <c r="D25" s="25">
        <v>870.86634483</v>
      </c>
      <c r="E25" s="24">
        <f t="shared" ref="E25:G25" si="57">D25/D$28*100</f>
        <v>2.9357630600408871</v>
      </c>
      <c r="F25" s="56">
        <f t="shared" si="2"/>
        <v>890.45712368</v>
      </c>
      <c r="G25" s="56">
        <f t="shared" si="57"/>
        <v>1.2210410772845286</v>
      </c>
      <c r="H25" s="56">
        <f t="shared" si="3"/>
        <v>-851.27556598000001</v>
      </c>
      <c r="I25" s="23">
        <v>30.856594250000001</v>
      </c>
      <c r="J25" s="24">
        <f t="shared" ref="J25" si="58">I25/I$28*100</f>
        <v>4.8385458571480841E-2</v>
      </c>
      <c r="K25" s="25">
        <v>837.73575269999992</v>
      </c>
      <c r="L25" s="24">
        <f t="shared" ref="L25" si="59">K25/K$28*100</f>
        <v>2.3962182569979054</v>
      </c>
      <c r="M25" s="56">
        <f t="shared" si="6"/>
        <v>868.59234694999986</v>
      </c>
      <c r="N25" s="56">
        <f t="shared" si="7"/>
        <v>0.87973686408666441</v>
      </c>
      <c r="O25" s="56">
        <f t="shared" si="8"/>
        <v>-806.87915844999998</v>
      </c>
    </row>
    <row r="26" spans="1:15" x14ac:dyDescent="0.2">
      <c r="A26" s="28" t="s">
        <v>138</v>
      </c>
      <c r="B26" s="27">
        <v>0.64868201999999997</v>
      </c>
      <c r="C26" s="5">
        <f t="shared" si="0"/>
        <v>1.4994266641463077E-3</v>
      </c>
      <c r="D26" s="6">
        <v>4.5464441399999993</v>
      </c>
      <c r="E26" s="5">
        <f t="shared" ref="E26:G26" si="60">D26/D$28*100</f>
        <v>1.5326442272099575E-2</v>
      </c>
      <c r="F26" s="57">
        <f t="shared" si="2"/>
        <v>5.1951261599999992</v>
      </c>
      <c r="G26" s="57">
        <f t="shared" si="60"/>
        <v>7.1238269360120931E-3</v>
      </c>
      <c r="H26" s="57">
        <f t="shared" si="3"/>
        <v>-3.8977621199999994</v>
      </c>
      <c r="I26" s="27">
        <v>1.35465898</v>
      </c>
      <c r="J26" s="5">
        <f t="shared" ref="J26" si="61">I26/I$28*100</f>
        <v>2.1242070795053636E-3</v>
      </c>
      <c r="K26" s="6">
        <v>1.7557563599999999</v>
      </c>
      <c r="L26" s="5">
        <f t="shared" ref="L26" si="62">K26/K$28*100</f>
        <v>5.0220793742090791E-3</v>
      </c>
      <c r="M26" s="57">
        <f t="shared" si="6"/>
        <v>3.1104153399999999</v>
      </c>
      <c r="N26" s="57">
        <f t="shared" si="7"/>
        <v>3.1503236781064712E-3</v>
      </c>
      <c r="O26" s="57">
        <f t="shared" si="8"/>
        <v>-0.40109737999999995</v>
      </c>
    </row>
    <row r="27" spans="1:15" x14ac:dyDescent="0.2">
      <c r="A27" s="22" t="s">
        <v>139</v>
      </c>
      <c r="B27" s="23">
        <v>7.6273870500000003</v>
      </c>
      <c r="C27" s="24">
        <f t="shared" si="0"/>
        <v>1.7630683706223657E-2</v>
      </c>
      <c r="D27" s="25">
        <v>16.993993880000001</v>
      </c>
      <c r="E27" s="24">
        <f t="shared" ref="E27:G27" si="63">D27/D$28*100</f>
        <v>5.728817030494375E-2</v>
      </c>
      <c r="F27" s="56">
        <f t="shared" si="2"/>
        <v>24.621380930000001</v>
      </c>
      <c r="G27" s="56">
        <f t="shared" si="63"/>
        <v>3.3762116889755861E-2</v>
      </c>
      <c r="H27" s="56">
        <f t="shared" si="3"/>
        <v>-9.366606830000002</v>
      </c>
      <c r="I27" s="23">
        <v>5.9945152899999998</v>
      </c>
      <c r="J27" s="24">
        <f t="shared" ref="J27" si="64">I27/I$28*100</f>
        <v>9.3998504459189766E-3</v>
      </c>
      <c r="K27" s="25">
        <v>13.14135716</v>
      </c>
      <c r="L27" s="24">
        <f t="shared" ref="L27" si="65">K27/K$28*100</f>
        <v>3.758889345122509E-2</v>
      </c>
      <c r="M27" s="56">
        <f t="shared" si="6"/>
        <v>19.135872450000001</v>
      </c>
      <c r="N27" s="56">
        <f t="shared" si="7"/>
        <v>1.9381396209440089E-2</v>
      </c>
      <c r="O27" s="56">
        <f t="shared" si="8"/>
        <v>-7.1468418700000003</v>
      </c>
    </row>
    <row r="28" spans="1:15" ht="13.5" x14ac:dyDescent="0.25">
      <c r="A28" s="29" t="s">
        <v>140</v>
      </c>
      <c r="B28" s="30">
        <v>43262.00377191</v>
      </c>
      <c r="C28" s="32">
        <f>B28/B$28*100</f>
        <v>100</v>
      </c>
      <c r="D28" s="31">
        <v>29664.054183510001</v>
      </c>
      <c r="E28" s="32">
        <f>D28/D$28*100</f>
        <v>100</v>
      </c>
      <c r="F28" s="59">
        <f t="shared" si="2"/>
        <v>72926.057955419994</v>
      </c>
      <c r="G28" s="58">
        <f>F28/F$28*100</f>
        <v>100</v>
      </c>
      <c r="H28" s="59">
        <f t="shared" si="3"/>
        <v>13597.949588399999</v>
      </c>
      <c r="I28" s="30">
        <v>63772.453875609994</v>
      </c>
      <c r="J28" s="32">
        <f>I28/I$28*100</f>
        <v>100</v>
      </c>
      <c r="K28" s="31">
        <v>34960.744926030005</v>
      </c>
      <c r="L28" s="32">
        <f>K28/K$28*100</f>
        <v>100</v>
      </c>
      <c r="M28" s="59">
        <f t="shared" si="6"/>
        <v>98733.198801639999</v>
      </c>
      <c r="N28" s="58">
        <f>M28/M$28*100</f>
        <v>100</v>
      </c>
      <c r="O28" s="59">
        <f t="shared" si="8"/>
        <v>28811.708949579988</v>
      </c>
    </row>
    <row r="29" spans="1:15" x14ac:dyDescent="0.2">
      <c r="C29" s="4"/>
      <c r="D29" s="4"/>
      <c r="E29" s="4"/>
      <c r="F29" s="4"/>
      <c r="G29" s="4"/>
      <c r="H29" s="4"/>
      <c r="J29" s="4"/>
      <c r="K29" s="4"/>
      <c r="L29" s="4"/>
      <c r="M29" s="4"/>
      <c r="N29" s="4"/>
    </row>
    <row r="30" spans="1:15" x14ac:dyDescent="0.2">
      <c r="A30" s="7"/>
      <c r="B30" s="7"/>
      <c r="C30" s="7"/>
      <c r="D30" s="7"/>
      <c r="I30" s="7"/>
      <c r="J30" s="7"/>
      <c r="K30" s="7"/>
    </row>
    <row r="31" spans="1:15" ht="45" customHeight="1" x14ac:dyDescent="0.2">
      <c r="A31" s="193" t="s">
        <v>113</v>
      </c>
      <c r="B31" s="193"/>
      <c r="C31" s="193"/>
      <c r="D31" s="193"/>
      <c r="E31" s="193"/>
      <c r="F31" s="193"/>
      <c r="G31" s="193"/>
      <c r="H31" s="193"/>
      <c r="I31" s="193"/>
      <c r="J31" s="193"/>
      <c r="K31" s="193"/>
      <c r="L31" s="193"/>
      <c r="M31" s="193"/>
      <c r="N31" s="193"/>
      <c r="O31" s="193"/>
    </row>
    <row r="32" spans="1:15" x14ac:dyDescent="0.2">
      <c r="A32" s="7"/>
      <c r="B32" s="7"/>
      <c r="C32" s="7"/>
      <c r="D32" s="7"/>
      <c r="I32" s="7"/>
      <c r="J32" s="7"/>
      <c r="K32" s="7"/>
    </row>
    <row r="33" spans="1:11" x14ac:dyDescent="0.2">
      <c r="A33" s="7"/>
      <c r="I33" s="7"/>
      <c r="J33" s="7"/>
      <c r="K33" s="7"/>
    </row>
  </sheetData>
  <mergeCells count="5">
    <mergeCell ref="A31:O31"/>
    <mergeCell ref="A4:A5"/>
    <mergeCell ref="B4:H4"/>
    <mergeCell ref="I4:O4"/>
    <mergeCell ref="A1:O1"/>
  </mergeCells>
  <phoneticPr fontId="5" type="noConversion"/>
  <printOptions horizontalCentered="1"/>
  <pageMargins left="0.35433070866141736" right="0.27559055118110237" top="0.31496062992125984" bottom="0.27559055118110237" header="0.39370078740157483" footer="0.27559055118110237"/>
  <pageSetup paperSize="9"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70" zoomScaleNormal="70" workbookViewId="0">
      <pane xSplit="2" ySplit="8" topLeftCell="C9" activePane="bottomRight" state="frozen"/>
      <selection pane="topRight" activeCell="C1" sqref="C1"/>
      <selection pane="bottomLeft" activeCell="A10" sqref="A10"/>
      <selection pane="bottomRight" activeCell="M53" sqref="M53"/>
    </sheetView>
  </sheetViews>
  <sheetFormatPr defaultRowHeight="12.75" x14ac:dyDescent="0.2"/>
  <cols>
    <col min="1" max="1" width="9.28515625" bestFit="1" customWidth="1"/>
    <col min="2" max="2" width="34.28515625" customWidth="1"/>
    <col min="3" max="5" width="9.28515625" bestFit="1" customWidth="1"/>
    <col min="6" max="6" width="18.28515625" customWidth="1"/>
    <col min="7" max="7" width="15" customWidth="1"/>
    <col min="8" max="8" width="13.7109375" customWidth="1"/>
  </cols>
  <sheetData>
    <row r="1" spans="1:8" x14ac:dyDescent="0.2">
      <c r="A1" s="200" t="s">
        <v>71</v>
      </c>
      <c r="B1" s="200"/>
      <c r="C1" s="200"/>
      <c r="D1" s="200"/>
      <c r="E1" s="200"/>
      <c r="F1" s="200"/>
      <c r="G1" s="200"/>
      <c r="H1" s="200"/>
    </row>
    <row r="2" spans="1:8" x14ac:dyDescent="0.2">
      <c r="A2" s="8"/>
      <c r="B2" s="8"/>
      <c r="C2" s="8"/>
      <c r="D2" s="8"/>
      <c r="E2" s="8"/>
      <c r="F2" s="8"/>
      <c r="G2" s="8"/>
      <c r="H2" s="8"/>
    </row>
    <row r="3" spans="1:8" x14ac:dyDescent="0.2">
      <c r="A3" s="8"/>
      <c r="B3" s="8"/>
      <c r="C3" s="8"/>
      <c r="D3" s="8"/>
      <c r="E3" s="8"/>
      <c r="F3" s="8"/>
      <c r="G3" s="8"/>
      <c r="H3" s="152" t="s">
        <v>75</v>
      </c>
    </row>
    <row r="4" spans="1:8" ht="51" customHeight="1" x14ac:dyDescent="0.2">
      <c r="A4" s="201" t="s">
        <v>147</v>
      </c>
      <c r="B4" s="204" t="s">
        <v>114</v>
      </c>
      <c r="C4" s="33" t="s">
        <v>148</v>
      </c>
      <c r="D4" s="33" t="s">
        <v>148</v>
      </c>
      <c r="E4" s="33" t="s">
        <v>149</v>
      </c>
      <c r="F4" s="204" t="s">
        <v>151</v>
      </c>
      <c r="G4" s="207" t="s">
        <v>152</v>
      </c>
      <c r="H4" s="208"/>
    </row>
    <row r="5" spans="1:8" ht="12.75" customHeight="1" x14ac:dyDescent="0.2">
      <c r="A5" s="202"/>
      <c r="B5" s="202"/>
      <c r="C5" s="207" t="s">
        <v>150</v>
      </c>
      <c r="D5" s="209"/>
      <c r="E5" s="208"/>
      <c r="F5" s="205"/>
      <c r="G5" s="204" t="s">
        <v>153</v>
      </c>
      <c r="H5" s="204" t="s">
        <v>154</v>
      </c>
    </row>
    <row r="6" spans="1:8" ht="27" customHeight="1" x14ac:dyDescent="0.2">
      <c r="A6" s="202"/>
      <c r="B6" s="202"/>
      <c r="C6" s="34" t="s">
        <v>4</v>
      </c>
      <c r="D6" s="9" t="s">
        <v>5</v>
      </c>
      <c r="E6" s="9" t="s">
        <v>6</v>
      </c>
      <c r="F6" s="206"/>
      <c r="G6" s="206"/>
      <c r="H6" s="206"/>
    </row>
    <row r="7" spans="1:8" x14ac:dyDescent="0.2">
      <c r="A7" s="203"/>
      <c r="B7" s="203"/>
      <c r="C7" s="37" t="s">
        <v>7</v>
      </c>
      <c r="D7" s="38" t="s">
        <v>8</v>
      </c>
      <c r="E7" s="39" t="s">
        <v>9</v>
      </c>
      <c r="F7" s="10" t="s">
        <v>53</v>
      </c>
      <c r="G7" s="10" t="s">
        <v>54</v>
      </c>
      <c r="H7" s="11" t="s">
        <v>55</v>
      </c>
    </row>
    <row r="8" spans="1:8" x14ac:dyDescent="0.2">
      <c r="A8" s="40"/>
      <c r="B8" s="41" t="s">
        <v>155</v>
      </c>
      <c r="C8" s="42">
        <v>63772.453875610001</v>
      </c>
      <c r="D8" s="42"/>
      <c r="E8" s="42">
        <v>43262.00377191</v>
      </c>
      <c r="F8" s="42">
        <f>C8-E8</f>
        <v>20510.450103700001</v>
      </c>
      <c r="G8" s="43"/>
      <c r="H8" s="44"/>
    </row>
    <row r="9" spans="1:8" ht="26.25" customHeight="1" x14ac:dyDescent="0.2">
      <c r="A9" s="45" t="s">
        <v>0</v>
      </c>
      <c r="B9" s="46" t="s">
        <v>156</v>
      </c>
      <c r="C9" s="47"/>
      <c r="D9" s="47"/>
      <c r="E9" s="47"/>
      <c r="F9" s="54"/>
      <c r="G9" s="47"/>
      <c r="H9" s="47"/>
    </row>
    <row r="10" spans="1:8" ht="12.75" customHeight="1" x14ac:dyDescent="0.2">
      <c r="A10" s="40" t="s">
        <v>10</v>
      </c>
      <c r="B10" s="67" t="s">
        <v>157</v>
      </c>
      <c r="C10" s="48">
        <v>104.15717721999999</v>
      </c>
      <c r="D10" s="48">
        <v>65.311256535005072</v>
      </c>
      <c r="E10" s="48">
        <v>59.997752640000002</v>
      </c>
      <c r="F10" s="48">
        <f t="shared" ref="F10:F31" si="0">C10-E10</f>
        <v>44.159424579999992</v>
      </c>
      <c r="G10" s="48">
        <f t="shared" ref="G10:G31" si="1">C10-D10</f>
        <v>38.845920684994923</v>
      </c>
      <c r="H10" s="48">
        <f t="shared" ref="H10:H31" si="2">D10-E10</f>
        <v>5.3135038950050699</v>
      </c>
    </row>
    <row r="11" spans="1:8" ht="12.75" customHeight="1" x14ac:dyDescent="0.2">
      <c r="A11" s="45" t="s">
        <v>11</v>
      </c>
      <c r="B11" s="51" t="s">
        <v>158</v>
      </c>
      <c r="C11" s="49">
        <v>1433.4143897000001</v>
      </c>
      <c r="D11" s="49">
        <v>1066.7596639594085</v>
      </c>
      <c r="E11" s="49">
        <v>1105.87668349</v>
      </c>
      <c r="F11" s="49">
        <f t="shared" si="0"/>
        <v>327.53770621000012</v>
      </c>
      <c r="G11" s="49">
        <f t="shared" si="1"/>
        <v>366.65472574059163</v>
      </c>
      <c r="H11" s="49">
        <f t="shared" si="2"/>
        <v>-39.117019530591506</v>
      </c>
    </row>
    <row r="12" spans="1:8" ht="12.75" customHeight="1" x14ac:dyDescent="0.2">
      <c r="A12" s="40" t="s">
        <v>12</v>
      </c>
      <c r="B12" s="67" t="s">
        <v>159</v>
      </c>
      <c r="C12" s="48">
        <v>501.32988201999996</v>
      </c>
      <c r="D12" s="48">
        <v>351.78951148941172</v>
      </c>
      <c r="E12" s="48">
        <v>266.98178655000004</v>
      </c>
      <c r="F12" s="48">
        <f t="shared" si="0"/>
        <v>234.34809546999992</v>
      </c>
      <c r="G12" s="48">
        <f t="shared" si="1"/>
        <v>149.54037053058823</v>
      </c>
      <c r="H12" s="48">
        <f t="shared" si="2"/>
        <v>84.807724939411685</v>
      </c>
    </row>
    <row r="13" spans="1:8" ht="12.75" customHeight="1" x14ac:dyDescent="0.2">
      <c r="A13" s="45" t="s">
        <v>13</v>
      </c>
      <c r="B13" s="51" t="s">
        <v>160</v>
      </c>
      <c r="C13" s="49">
        <v>589.32235959000002</v>
      </c>
      <c r="D13" s="49">
        <v>788.00989995508121</v>
      </c>
      <c r="E13" s="49">
        <v>1309.14059939</v>
      </c>
      <c r="F13" s="49">
        <f t="shared" si="0"/>
        <v>-719.81823980000001</v>
      </c>
      <c r="G13" s="49">
        <f t="shared" si="1"/>
        <v>-198.68754036508119</v>
      </c>
      <c r="H13" s="49">
        <f t="shared" si="2"/>
        <v>-521.13069943491882</v>
      </c>
    </row>
    <row r="14" spans="1:8" ht="12.75" customHeight="1" x14ac:dyDescent="0.2">
      <c r="A14" s="40" t="s">
        <v>14</v>
      </c>
      <c r="B14" s="67" t="s">
        <v>161</v>
      </c>
      <c r="C14" s="48">
        <v>111.13561234000001</v>
      </c>
      <c r="D14" s="48">
        <v>70.55207695130899</v>
      </c>
      <c r="E14" s="48">
        <v>62.384786390000002</v>
      </c>
      <c r="F14" s="48">
        <f t="shared" si="0"/>
        <v>48.750825950000007</v>
      </c>
      <c r="G14" s="48">
        <f t="shared" si="1"/>
        <v>40.583535388691018</v>
      </c>
      <c r="H14" s="48">
        <f t="shared" si="2"/>
        <v>8.1672905613089881</v>
      </c>
    </row>
    <row r="15" spans="1:8" ht="12.75" customHeight="1" x14ac:dyDescent="0.2">
      <c r="A15" s="45" t="s">
        <v>15</v>
      </c>
      <c r="B15" s="51" t="s">
        <v>162</v>
      </c>
      <c r="C15" s="49">
        <v>752.76718071000005</v>
      </c>
      <c r="D15" s="49">
        <v>374.85046212062122</v>
      </c>
      <c r="E15" s="49">
        <v>327.47844583999995</v>
      </c>
      <c r="F15" s="49">
        <f t="shared" si="0"/>
        <v>425.2887348700001</v>
      </c>
      <c r="G15" s="49">
        <f t="shared" si="1"/>
        <v>377.91671858937883</v>
      </c>
      <c r="H15" s="49">
        <f t="shared" si="2"/>
        <v>47.372016280621267</v>
      </c>
    </row>
    <row r="16" spans="1:8" ht="12.75" customHeight="1" x14ac:dyDescent="0.2">
      <c r="A16" s="40" t="s">
        <v>16</v>
      </c>
      <c r="B16" s="67" t="s">
        <v>163</v>
      </c>
      <c r="C16" s="48">
        <v>36409.88202877</v>
      </c>
      <c r="D16" s="48">
        <v>22640.021419502162</v>
      </c>
      <c r="E16" s="48">
        <v>22285.791308389998</v>
      </c>
      <c r="F16" s="48">
        <f t="shared" si="0"/>
        <v>14124.090720380002</v>
      </c>
      <c r="G16" s="48">
        <f t="shared" si="1"/>
        <v>13769.860609267838</v>
      </c>
      <c r="H16" s="48">
        <f t="shared" si="2"/>
        <v>354.23011111216329</v>
      </c>
    </row>
    <row r="17" spans="1:8" ht="12.75" customHeight="1" x14ac:dyDescent="0.2">
      <c r="A17" s="45" t="s">
        <v>17</v>
      </c>
      <c r="B17" s="51" t="s">
        <v>164</v>
      </c>
      <c r="C17" s="49">
        <v>1065.46476646</v>
      </c>
      <c r="D17" s="49">
        <v>678.79506211705484</v>
      </c>
      <c r="E17" s="49">
        <v>703.26687169000002</v>
      </c>
      <c r="F17" s="49">
        <f t="shared" si="0"/>
        <v>362.19789476999995</v>
      </c>
      <c r="G17" s="49">
        <f t="shared" si="1"/>
        <v>386.66970434294512</v>
      </c>
      <c r="H17" s="49">
        <f t="shared" si="2"/>
        <v>-24.471809572945176</v>
      </c>
    </row>
    <row r="18" spans="1:8" ht="12.75" customHeight="1" x14ac:dyDescent="0.2">
      <c r="A18" s="40" t="s">
        <v>18</v>
      </c>
      <c r="B18" s="67" t="s">
        <v>165</v>
      </c>
      <c r="C18" s="48">
        <v>1076.74730791</v>
      </c>
      <c r="D18" s="48">
        <v>852.26898973879304</v>
      </c>
      <c r="E18" s="48">
        <v>1019.66128278</v>
      </c>
      <c r="F18" s="48">
        <f t="shared" si="0"/>
        <v>57.086025130000053</v>
      </c>
      <c r="G18" s="48">
        <f t="shared" si="1"/>
        <v>224.47831817120698</v>
      </c>
      <c r="H18" s="48">
        <f t="shared" si="2"/>
        <v>-167.39229304120693</v>
      </c>
    </row>
    <row r="19" spans="1:8" ht="12.75" customHeight="1" x14ac:dyDescent="0.2">
      <c r="A19" s="45" t="s">
        <v>19</v>
      </c>
      <c r="B19" s="51" t="s">
        <v>57</v>
      </c>
      <c r="C19" s="49">
        <v>197.34263147999999</v>
      </c>
      <c r="D19" s="49">
        <v>136.54366306511983</v>
      </c>
      <c r="E19" s="49">
        <v>179.36374365999998</v>
      </c>
      <c r="F19" s="49">
        <f t="shared" si="0"/>
        <v>17.978887820000011</v>
      </c>
      <c r="G19" s="49">
        <f t="shared" si="1"/>
        <v>60.798968414880164</v>
      </c>
      <c r="H19" s="49">
        <f t="shared" si="2"/>
        <v>-42.820080594880153</v>
      </c>
    </row>
    <row r="20" spans="1:8" ht="12.75" customHeight="1" x14ac:dyDescent="0.2">
      <c r="A20" s="40" t="s">
        <v>20</v>
      </c>
      <c r="B20" s="67" t="s">
        <v>166</v>
      </c>
      <c r="C20" s="48">
        <v>316.62981758999996</v>
      </c>
      <c r="D20" s="48">
        <v>252.26878888391121</v>
      </c>
      <c r="E20" s="48">
        <v>186.79073693999999</v>
      </c>
      <c r="F20" s="48">
        <f t="shared" si="0"/>
        <v>129.83908064999997</v>
      </c>
      <c r="G20" s="48">
        <f t="shared" si="1"/>
        <v>64.361028706088746</v>
      </c>
      <c r="H20" s="48">
        <f t="shared" si="2"/>
        <v>65.478051943911225</v>
      </c>
    </row>
    <row r="21" spans="1:8" ht="24.95" customHeight="1" x14ac:dyDescent="0.2">
      <c r="A21" s="50">
        <v>2844</v>
      </c>
      <c r="B21" s="51" t="s">
        <v>167</v>
      </c>
      <c r="C21" s="49">
        <v>1789.13201817</v>
      </c>
      <c r="D21" s="49">
        <v>1216.6988409750506</v>
      </c>
      <c r="E21" s="49">
        <v>814.01721338000004</v>
      </c>
      <c r="F21" s="49">
        <f t="shared" si="0"/>
        <v>975.11480478999999</v>
      </c>
      <c r="G21" s="49">
        <f t="shared" si="1"/>
        <v>572.43317719494939</v>
      </c>
      <c r="H21" s="49">
        <f t="shared" si="2"/>
        <v>402.6816275950506</v>
      </c>
    </row>
    <row r="22" spans="1:8" ht="12.75" customHeight="1" x14ac:dyDescent="0.2">
      <c r="A22" s="40" t="s">
        <v>21</v>
      </c>
      <c r="B22" s="67" t="s">
        <v>168</v>
      </c>
      <c r="C22" s="48">
        <v>42.348800920000002</v>
      </c>
      <c r="D22" s="48">
        <v>25.971428960536468</v>
      </c>
      <c r="E22" s="48">
        <v>52.447027219999995</v>
      </c>
      <c r="F22" s="48">
        <f t="shared" si="0"/>
        <v>-10.098226299999993</v>
      </c>
      <c r="G22" s="48">
        <f t="shared" si="1"/>
        <v>16.377371959463535</v>
      </c>
      <c r="H22" s="48">
        <f t="shared" si="2"/>
        <v>-26.475598259463528</v>
      </c>
    </row>
    <row r="23" spans="1:8" ht="12.75" customHeight="1" x14ac:dyDescent="0.2">
      <c r="A23" s="52" t="s">
        <v>22</v>
      </c>
      <c r="B23" s="68" t="s">
        <v>169</v>
      </c>
      <c r="C23" s="49">
        <v>499.93811857999998</v>
      </c>
      <c r="D23" s="49">
        <v>570.84615510361311</v>
      </c>
      <c r="E23" s="49">
        <v>541.35078725999995</v>
      </c>
      <c r="F23" s="49">
        <f t="shared" si="0"/>
        <v>-41.412668679999967</v>
      </c>
      <c r="G23" s="49">
        <f t="shared" si="1"/>
        <v>-70.908036523613134</v>
      </c>
      <c r="H23" s="49">
        <f t="shared" si="2"/>
        <v>29.495367843613167</v>
      </c>
    </row>
    <row r="24" spans="1:8" ht="12.75" customHeight="1" x14ac:dyDescent="0.2">
      <c r="A24" s="40" t="s">
        <v>23</v>
      </c>
      <c r="B24" s="67" t="s">
        <v>170</v>
      </c>
      <c r="C24" s="48">
        <v>22.746050320000002</v>
      </c>
      <c r="D24" s="48">
        <v>16.185891001015239</v>
      </c>
      <c r="E24" s="48">
        <v>30.11542992</v>
      </c>
      <c r="F24" s="48">
        <f t="shared" si="0"/>
        <v>-7.3693795999999985</v>
      </c>
      <c r="G24" s="48">
        <f t="shared" si="1"/>
        <v>6.5601593189847627</v>
      </c>
      <c r="H24" s="48">
        <f t="shared" si="2"/>
        <v>-13.929538918984761</v>
      </c>
    </row>
    <row r="25" spans="1:8" ht="12.75" customHeight="1" x14ac:dyDescent="0.2">
      <c r="A25" s="52" t="s">
        <v>24</v>
      </c>
      <c r="B25" s="68" t="s">
        <v>171</v>
      </c>
      <c r="C25" s="49">
        <v>2449.3304144200001</v>
      </c>
      <c r="D25" s="49">
        <v>1489.5520608864379</v>
      </c>
      <c r="E25" s="49">
        <v>1681.3726933599999</v>
      </c>
      <c r="F25" s="49">
        <f t="shared" si="0"/>
        <v>767.95772106000027</v>
      </c>
      <c r="G25" s="49">
        <f t="shared" si="1"/>
        <v>959.77835353356227</v>
      </c>
      <c r="H25" s="49">
        <f t="shared" si="2"/>
        <v>-191.820632473562</v>
      </c>
    </row>
    <row r="26" spans="1:8" ht="12.75" customHeight="1" x14ac:dyDescent="0.2">
      <c r="A26" s="40" t="s">
        <v>25</v>
      </c>
      <c r="B26" s="67" t="s">
        <v>172</v>
      </c>
      <c r="C26" s="48">
        <v>1247.8218664000001</v>
      </c>
      <c r="D26" s="48">
        <v>1433.7476971961489</v>
      </c>
      <c r="E26" s="48">
        <v>1420.3560704200002</v>
      </c>
      <c r="F26" s="48">
        <f t="shared" si="0"/>
        <v>-172.53420402000006</v>
      </c>
      <c r="G26" s="48">
        <f t="shared" si="1"/>
        <v>-185.92583079614883</v>
      </c>
      <c r="H26" s="48">
        <f t="shared" si="2"/>
        <v>13.391626776148769</v>
      </c>
    </row>
    <row r="27" spans="1:8" ht="12.75" customHeight="1" x14ac:dyDescent="0.2">
      <c r="A27" s="52" t="s">
        <v>26</v>
      </c>
      <c r="B27" s="68" t="s">
        <v>173</v>
      </c>
      <c r="C27" s="49">
        <v>3045.7004975599998</v>
      </c>
      <c r="D27" s="49">
        <v>2893.1806152999579</v>
      </c>
      <c r="E27" s="49">
        <v>2709.9724846899999</v>
      </c>
      <c r="F27" s="49">
        <f t="shared" si="0"/>
        <v>335.72801286999993</v>
      </c>
      <c r="G27" s="49">
        <f t="shared" si="1"/>
        <v>152.51988226004187</v>
      </c>
      <c r="H27" s="49">
        <f t="shared" si="2"/>
        <v>183.20813060995806</v>
      </c>
    </row>
    <row r="28" spans="1:8" ht="12.75" customHeight="1" x14ac:dyDescent="0.2">
      <c r="A28" s="40" t="s">
        <v>27</v>
      </c>
      <c r="B28" s="67" t="s">
        <v>174</v>
      </c>
      <c r="C28" s="48">
        <v>518.63708051999993</v>
      </c>
      <c r="D28" s="48">
        <v>388.92877314921623</v>
      </c>
      <c r="E28" s="48">
        <v>475.47813572000001</v>
      </c>
      <c r="F28" s="48">
        <f t="shared" si="0"/>
        <v>43.158944799999915</v>
      </c>
      <c r="G28" s="48">
        <f t="shared" si="1"/>
        <v>129.7083073707837</v>
      </c>
      <c r="H28" s="48">
        <f t="shared" si="2"/>
        <v>-86.549362570783785</v>
      </c>
    </row>
    <row r="29" spans="1:8" ht="12.75" customHeight="1" x14ac:dyDescent="0.2">
      <c r="A29" s="52" t="s">
        <v>28</v>
      </c>
      <c r="B29" s="68" t="s">
        <v>175</v>
      </c>
      <c r="C29" s="49">
        <v>115.32107752</v>
      </c>
      <c r="D29" s="49">
        <v>87.481610619253601</v>
      </c>
      <c r="E29" s="49">
        <v>79.828452249999998</v>
      </c>
      <c r="F29" s="49">
        <f t="shared" si="0"/>
        <v>35.492625270000005</v>
      </c>
      <c r="G29" s="49">
        <f t="shared" si="1"/>
        <v>27.839466900746402</v>
      </c>
      <c r="H29" s="49">
        <f t="shared" si="2"/>
        <v>7.6531583692536032</v>
      </c>
    </row>
    <row r="30" spans="1:8" ht="12.75" customHeight="1" x14ac:dyDescent="0.2">
      <c r="A30" s="40" t="s">
        <v>29</v>
      </c>
      <c r="B30" s="67" t="s">
        <v>176</v>
      </c>
      <c r="C30" s="48">
        <v>631.33104258000003</v>
      </c>
      <c r="D30" s="48">
        <v>485.34370435588403</v>
      </c>
      <c r="E30" s="48">
        <v>499.98475542</v>
      </c>
      <c r="F30" s="48">
        <f t="shared" si="0"/>
        <v>131.34628716000003</v>
      </c>
      <c r="G30" s="48">
        <f t="shared" si="1"/>
        <v>145.987338224116</v>
      </c>
      <c r="H30" s="48">
        <f t="shared" si="2"/>
        <v>-14.64105106411597</v>
      </c>
    </row>
    <row r="31" spans="1:8" ht="12.75" customHeight="1" x14ac:dyDescent="0.2">
      <c r="A31" s="52" t="s">
        <v>30</v>
      </c>
      <c r="B31" s="68" t="s">
        <v>177</v>
      </c>
      <c r="C31" s="49">
        <v>121.69605184000001</v>
      </c>
      <c r="D31" s="49">
        <v>95.887333266625689</v>
      </c>
      <c r="E31" s="49">
        <v>89.328980120000011</v>
      </c>
      <c r="F31" s="49">
        <f t="shared" si="0"/>
        <v>32.367071719999998</v>
      </c>
      <c r="G31" s="49">
        <f t="shared" si="1"/>
        <v>25.808718573374321</v>
      </c>
      <c r="H31" s="49">
        <f t="shared" si="2"/>
        <v>6.5583531466256773</v>
      </c>
    </row>
    <row r="32" spans="1:8" ht="12.75" customHeight="1" x14ac:dyDescent="0.2">
      <c r="A32" s="13"/>
      <c r="B32" s="103"/>
      <c r="C32" s="63"/>
      <c r="D32" s="63"/>
      <c r="E32" s="63"/>
      <c r="F32" s="104"/>
      <c r="G32" s="104"/>
      <c r="H32" s="104"/>
    </row>
    <row r="34" spans="1:2" x14ac:dyDescent="0.2">
      <c r="A34" s="179" t="s">
        <v>141</v>
      </c>
      <c r="B34" s="179"/>
    </row>
    <row r="35" spans="1:2" x14ac:dyDescent="0.2">
      <c r="A35" s="70" t="s">
        <v>58</v>
      </c>
      <c r="B35" s="8" t="s">
        <v>142</v>
      </c>
    </row>
    <row r="36" spans="1:2" x14ac:dyDescent="0.2">
      <c r="A36" s="69" t="s">
        <v>59</v>
      </c>
      <c r="B36" s="8" t="s">
        <v>144</v>
      </c>
    </row>
    <row r="37" spans="1:2" x14ac:dyDescent="0.2">
      <c r="A37" s="70" t="s">
        <v>60</v>
      </c>
      <c r="B37" s="8" t="s">
        <v>143</v>
      </c>
    </row>
    <row r="38" spans="1:2" x14ac:dyDescent="0.2">
      <c r="A38" s="69" t="s">
        <v>61</v>
      </c>
      <c r="B38" s="8" t="s">
        <v>145</v>
      </c>
    </row>
    <row r="39" spans="1:2" x14ac:dyDescent="0.2">
      <c r="A39" s="70" t="s">
        <v>5</v>
      </c>
      <c r="B39" s="8" t="s">
        <v>146</v>
      </c>
    </row>
  </sheetData>
  <mergeCells count="8">
    <mergeCell ref="A1:H1"/>
    <mergeCell ref="A4:A7"/>
    <mergeCell ref="B4:B7"/>
    <mergeCell ref="F4:F6"/>
    <mergeCell ref="G4:H4"/>
    <mergeCell ref="C5:E5"/>
    <mergeCell ref="G5:G6"/>
    <mergeCell ref="H5:H6"/>
  </mergeCells>
  <pageMargins left="0.47244094488188981" right="0.31496062992125984" top="0.31496062992125984" bottom="0.28000000000000003"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zoomScale="70" zoomScaleNormal="70" zoomScaleSheetLayoutView="85" workbookViewId="0">
      <pane xSplit="1" ySplit="5" topLeftCell="B6" activePane="bottomRight" state="frozen"/>
      <selection pane="topRight" activeCell="B1" sqref="B1"/>
      <selection pane="bottomLeft" activeCell="A6" sqref="A6"/>
      <selection pane="bottomRight" activeCell="R50" sqref="R50"/>
    </sheetView>
  </sheetViews>
  <sheetFormatPr defaultColWidth="9.140625" defaultRowHeight="12.75" x14ac:dyDescent="0.2"/>
  <cols>
    <col min="1" max="1" width="35.85546875" style="12" customWidth="1"/>
    <col min="2" max="2" width="10.85546875" style="12" bestFit="1" customWidth="1"/>
    <col min="3" max="3" width="9" style="12" customWidth="1"/>
    <col min="4" max="4" width="10.7109375" style="12" customWidth="1"/>
    <col min="5" max="5" width="10.85546875" style="12" bestFit="1" customWidth="1"/>
    <col min="6" max="6" width="13.140625" style="12" bestFit="1" customWidth="1"/>
    <col min="7" max="7" width="10.85546875" style="12" bestFit="1" customWidth="1"/>
    <col min="8" max="8" width="14" style="12" bestFit="1" customWidth="1"/>
    <col min="9" max="9" width="11.7109375" style="12" bestFit="1" customWidth="1"/>
    <col min="10" max="10" width="12.5703125" style="12" bestFit="1" customWidth="1"/>
    <col min="11" max="11" width="10.85546875" style="12" bestFit="1" customWidth="1"/>
    <col min="12" max="12" width="14" style="12" bestFit="1" customWidth="1"/>
    <col min="13" max="13" width="7.85546875" style="12" bestFit="1" customWidth="1"/>
    <col min="14" max="16384" width="9.140625" style="12"/>
  </cols>
  <sheetData>
    <row r="1" spans="1:13" ht="18" customHeight="1" x14ac:dyDescent="0.2">
      <c r="A1" s="210" t="s">
        <v>73</v>
      </c>
      <c r="B1" s="210"/>
      <c r="C1" s="210"/>
      <c r="D1" s="210"/>
      <c r="E1" s="210"/>
      <c r="F1" s="210"/>
      <c r="G1" s="210"/>
      <c r="H1" s="210"/>
      <c r="I1" s="210"/>
      <c r="J1" s="210"/>
      <c r="K1" s="210"/>
      <c r="L1" s="127"/>
      <c r="M1" s="127"/>
    </row>
    <row r="2" spans="1:13" ht="15.75" customHeight="1" x14ac:dyDescent="0.2">
      <c r="A2" s="13"/>
      <c r="B2" s="108"/>
      <c r="C2" s="108"/>
      <c r="D2" s="108"/>
      <c r="E2" s="108"/>
      <c r="F2" s="108"/>
      <c r="G2" s="108"/>
      <c r="H2" s="108"/>
      <c r="J2" s="128"/>
      <c r="K2" s="128"/>
      <c r="L2" s="129"/>
      <c r="M2" s="152" t="s">
        <v>75</v>
      </c>
    </row>
    <row r="3" spans="1:13" x14ac:dyDescent="0.2">
      <c r="A3" s="211"/>
      <c r="B3" s="213" t="s">
        <v>178</v>
      </c>
      <c r="C3" s="213"/>
      <c r="D3" s="213"/>
      <c r="E3" s="213"/>
      <c r="F3" s="213"/>
      <c r="G3" s="213"/>
      <c r="H3" s="213" t="s">
        <v>180</v>
      </c>
      <c r="I3" s="213"/>
      <c r="J3" s="213"/>
      <c r="K3" s="213"/>
      <c r="L3" s="213"/>
      <c r="M3" s="213"/>
    </row>
    <row r="4" spans="1:13" ht="26.25" x14ac:dyDescent="0.25">
      <c r="A4" s="212"/>
      <c r="B4" s="180" t="s">
        <v>1</v>
      </c>
      <c r="C4" s="115" t="s">
        <v>2</v>
      </c>
      <c r="D4" s="180" t="s">
        <v>3</v>
      </c>
      <c r="E4" s="115" t="s">
        <v>2</v>
      </c>
      <c r="F4" s="181" t="s">
        <v>179</v>
      </c>
      <c r="G4" s="130" t="s">
        <v>2</v>
      </c>
      <c r="H4" s="182" t="s">
        <v>1</v>
      </c>
      <c r="I4" s="131" t="s">
        <v>2</v>
      </c>
      <c r="J4" s="182" t="s">
        <v>3</v>
      </c>
      <c r="K4" s="131" t="s">
        <v>2</v>
      </c>
      <c r="L4" s="183" t="s">
        <v>179</v>
      </c>
      <c r="M4" s="132" t="s">
        <v>2</v>
      </c>
    </row>
    <row r="5" spans="1:13" ht="13.5" x14ac:dyDescent="0.25">
      <c r="A5" s="143" t="s">
        <v>181</v>
      </c>
      <c r="B5" s="42">
        <v>43262.003771910022</v>
      </c>
      <c r="C5" s="144">
        <f>B5/B$5*100</f>
        <v>100</v>
      </c>
      <c r="D5" s="42">
        <v>29664.054183509998</v>
      </c>
      <c r="E5" s="144">
        <f t="shared" ref="E5:G5" si="0">D5/D$5*100</f>
        <v>100</v>
      </c>
      <c r="F5" s="42">
        <f>B5+D5</f>
        <v>72926.057955420023</v>
      </c>
      <c r="G5" s="42">
        <f t="shared" si="0"/>
        <v>100</v>
      </c>
      <c r="H5" s="42">
        <v>63772.453875609986</v>
      </c>
      <c r="I5" s="144">
        <f>H5/H$5*100</f>
        <v>100</v>
      </c>
      <c r="J5" s="42">
        <v>34960.744926029991</v>
      </c>
      <c r="K5" s="144">
        <f t="shared" ref="K5" si="1">J5/J$5*100</f>
        <v>100</v>
      </c>
      <c r="L5" s="42">
        <f>H5+J5</f>
        <v>98733.198801639985</v>
      </c>
      <c r="M5" s="42">
        <f t="shared" ref="M5" si="2">L5/L$5*100</f>
        <v>100</v>
      </c>
    </row>
    <row r="6" spans="1:13" ht="15" x14ac:dyDescent="0.25">
      <c r="A6" s="135" t="s">
        <v>182</v>
      </c>
      <c r="B6" s="133">
        <v>8827.2175692399996</v>
      </c>
      <c r="C6" s="134">
        <f>B6/B$5*100</f>
        <v>20.404088575692612</v>
      </c>
      <c r="D6" s="133">
        <v>14552.090666639997</v>
      </c>
      <c r="E6" s="134">
        <f>D6/D$5*100</f>
        <v>49.056310970229362</v>
      </c>
      <c r="F6" s="133">
        <f t="shared" ref="F6:F55" si="3">B6+D6</f>
        <v>23379.308235879995</v>
      </c>
      <c r="G6" s="133">
        <f>F6/F$5*100</f>
        <v>32.058922271887859</v>
      </c>
      <c r="H6" s="133">
        <v>10558.489967079995</v>
      </c>
      <c r="I6" s="134">
        <f>H6/H$5*100</f>
        <v>16.55650570961976</v>
      </c>
      <c r="J6" s="133">
        <v>15327.039094659987</v>
      </c>
      <c r="K6" s="134">
        <f>J6/J$5*100</f>
        <v>43.840710851810982</v>
      </c>
      <c r="L6" s="133">
        <f t="shared" ref="L6:L55" si="4">H6+J6</f>
        <v>25885.529061739981</v>
      </c>
      <c r="M6" s="133">
        <f>L6/L$5*100</f>
        <v>26.217654624707663</v>
      </c>
    </row>
    <row r="7" spans="1:13" x14ac:dyDescent="0.2">
      <c r="A7" s="145" t="s">
        <v>183</v>
      </c>
      <c r="B7" s="48"/>
      <c r="C7" s="146"/>
      <c r="D7" s="48"/>
      <c r="E7" s="146"/>
      <c r="F7" s="48"/>
      <c r="G7" s="48"/>
      <c r="H7" s="48"/>
      <c r="I7" s="146"/>
      <c r="J7" s="48"/>
      <c r="K7" s="146"/>
      <c r="L7" s="48"/>
      <c r="M7" s="48"/>
    </row>
    <row r="8" spans="1:13" x14ac:dyDescent="0.2">
      <c r="A8" s="138" t="s">
        <v>184</v>
      </c>
      <c r="B8" s="49">
        <v>7.3285411400000013</v>
      </c>
      <c r="C8" s="137">
        <f t="shared" ref="C8:C19" si="5">B8/B$5*100</f>
        <v>1.6939902226069371E-2</v>
      </c>
      <c r="D8" s="49">
        <v>7.68868185</v>
      </c>
      <c r="E8" s="137">
        <f t="shared" ref="E8:G19" si="6">D8/D$5*100</f>
        <v>2.5919187587899142E-2</v>
      </c>
      <c r="F8" s="49">
        <f t="shared" si="3"/>
        <v>15.01722299</v>
      </c>
      <c r="G8" s="49">
        <f t="shared" si="6"/>
        <v>2.0592396478060129E-2</v>
      </c>
      <c r="H8" s="49">
        <v>22.754110709999999</v>
      </c>
      <c r="I8" s="137">
        <f t="shared" ref="I8:I19" si="7">H8/H$5*100</f>
        <v>3.568015550159407E-2</v>
      </c>
      <c r="J8" s="49">
        <v>9.0837162500000002</v>
      </c>
      <c r="K8" s="137">
        <f t="shared" ref="K8:K19" si="8">J8/J$5*100</f>
        <v>2.5982616415123144E-2</v>
      </c>
      <c r="L8" s="49">
        <f t="shared" si="4"/>
        <v>31.837826960000001</v>
      </c>
      <c r="M8" s="49">
        <f t="shared" ref="M8:M19" si="9">L8/L$5*100</f>
        <v>3.2246323776021692E-2</v>
      </c>
    </row>
    <row r="9" spans="1:13" x14ac:dyDescent="0.2">
      <c r="A9" s="147" t="s">
        <v>31</v>
      </c>
      <c r="B9" s="48">
        <v>76.215612700000008</v>
      </c>
      <c r="C9" s="146">
        <f t="shared" si="5"/>
        <v>0.17617217432144633</v>
      </c>
      <c r="D9" s="48">
        <v>573.71789931000023</v>
      </c>
      <c r="E9" s="146">
        <f t="shared" si="6"/>
        <v>1.9340508743707907</v>
      </c>
      <c r="F9" s="48">
        <f t="shared" si="3"/>
        <v>649.93351201000019</v>
      </c>
      <c r="G9" s="48">
        <f t="shared" si="6"/>
        <v>0.89122260304719481</v>
      </c>
      <c r="H9" s="48">
        <v>82.306942459999988</v>
      </c>
      <c r="I9" s="146">
        <f t="shared" si="7"/>
        <v>0.12906347091573747</v>
      </c>
      <c r="J9" s="48">
        <v>618.55390187</v>
      </c>
      <c r="K9" s="146">
        <f t="shared" si="8"/>
        <v>1.7692812415145545</v>
      </c>
      <c r="L9" s="48">
        <f t="shared" si="4"/>
        <v>700.86084432999996</v>
      </c>
      <c r="M9" s="48">
        <f t="shared" si="9"/>
        <v>0.70985327411306209</v>
      </c>
    </row>
    <row r="10" spans="1:13" x14ac:dyDescent="0.2">
      <c r="A10" s="138" t="s">
        <v>185</v>
      </c>
      <c r="B10" s="49">
        <v>482.74927640999999</v>
      </c>
      <c r="C10" s="137">
        <f t="shared" si="5"/>
        <v>1.1158735941941011</v>
      </c>
      <c r="D10" s="49">
        <v>248.07423561999985</v>
      </c>
      <c r="E10" s="137">
        <f t="shared" si="6"/>
        <v>0.83627893235814765</v>
      </c>
      <c r="F10" s="49">
        <f t="shared" si="3"/>
        <v>730.82351202999985</v>
      </c>
      <c r="G10" s="49">
        <f t="shared" si="6"/>
        <v>1.0021431742227929</v>
      </c>
      <c r="H10" s="49">
        <v>538.36857258999976</v>
      </c>
      <c r="I10" s="137">
        <f t="shared" si="7"/>
        <v>0.84420237872624948</v>
      </c>
      <c r="J10" s="49">
        <v>292.01383172999999</v>
      </c>
      <c r="K10" s="137">
        <f t="shared" si="8"/>
        <v>0.83526204132046789</v>
      </c>
      <c r="L10" s="49">
        <f t="shared" si="4"/>
        <v>830.38240431999975</v>
      </c>
      <c r="M10" s="49">
        <f t="shared" si="9"/>
        <v>0.84103666689487111</v>
      </c>
    </row>
    <row r="11" spans="1:13" x14ac:dyDescent="0.2">
      <c r="A11" s="147" t="s">
        <v>186</v>
      </c>
      <c r="B11" s="48">
        <v>5131.9875659499994</v>
      </c>
      <c r="C11" s="146">
        <f t="shared" si="5"/>
        <v>11.862574819713261</v>
      </c>
      <c r="D11" s="48">
        <v>12353.063667049995</v>
      </c>
      <c r="E11" s="146">
        <f t="shared" si="6"/>
        <v>41.643207602812979</v>
      </c>
      <c r="F11" s="48">
        <f t="shared" si="3"/>
        <v>17485.051232999995</v>
      </c>
      <c r="G11" s="48">
        <f t="shared" si="6"/>
        <v>23.976410796383199</v>
      </c>
      <c r="H11" s="48">
        <v>6083.892641599994</v>
      </c>
      <c r="I11" s="146">
        <f t="shared" si="7"/>
        <v>9.5400008496878641</v>
      </c>
      <c r="J11" s="48">
        <v>12743.949690529987</v>
      </c>
      <c r="K11" s="146">
        <f t="shared" si="8"/>
        <v>36.452168617956112</v>
      </c>
      <c r="L11" s="48">
        <f t="shared" si="4"/>
        <v>18827.842332129982</v>
      </c>
      <c r="M11" s="48">
        <f t="shared" si="9"/>
        <v>19.069413895883262</v>
      </c>
    </row>
    <row r="12" spans="1:13" x14ac:dyDescent="0.2">
      <c r="A12" s="138" t="s">
        <v>187</v>
      </c>
      <c r="B12" s="49">
        <v>552.53174606999994</v>
      </c>
      <c r="C12" s="137">
        <f t="shared" si="5"/>
        <v>1.2771755764784021</v>
      </c>
      <c r="D12" s="49">
        <v>249.64049309999999</v>
      </c>
      <c r="E12" s="137">
        <f t="shared" si="6"/>
        <v>0.84155891691558826</v>
      </c>
      <c r="F12" s="49">
        <f t="shared" si="3"/>
        <v>802.1722391699999</v>
      </c>
      <c r="G12" s="49">
        <f t="shared" si="6"/>
        <v>1.0999802562485566</v>
      </c>
      <c r="H12" s="49">
        <v>589.99726278999992</v>
      </c>
      <c r="I12" s="137">
        <f t="shared" si="7"/>
        <v>0.92516004471273239</v>
      </c>
      <c r="J12" s="49">
        <v>381.35809840999997</v>
      </c>
      <c r="K12" s="137">
        <f t="shared" si="8"/>
        <v>1.0908179994930833</v>
      </c>
      <c r="L12" s="49">
        <f t="shared" si="4"/>
        <v>971.35536119999983</v>
      </c>
      <c r="M12" s="49">
        <f t="shared" si="9"/>
        <v>0.98381838428176738</v>
      </c>
    </row>
    <row r="13" spans="1:13" s="139" customFormat="1" x14ac:dyDescent="0.2">
      <c r="A13" s="147" t="s">
        <v>188</v>
      </c>
      <c r="B13" s="48">
        <v>1907.2061721999999</v>
      </c>
      <c r="C13" s="146">
        <f t="shared" si="5"/>
        <v>4.4085017010662533</v>
      </c>
      <c r="D13" s="48">
        <v>739.86504214000001</v>
      </c>
      <c r="E13" s="146">
        <f t="shared" si="6"/>
        <v>2.4941467459673294</v>
      </c>
      <c r="F13" s="48">
        <f t="shared" si="3"/>
        <v>2647.0712143399996</v>
      </c>
      <c r="G13" s="48">
        <f t="shared" si="6"/>
        <v>3.6298015943192272</v>
      </c>
      <c r="H13" s="48">
        <v>2500.21161867</v>
      </c>
      <c r="I13" s="146">
        <f t="shared" si="7"/>
        <v>3.9205197020436677</v>
      </c>
      <c r="J13" s="48">
        <v>918.75695918999998</v>
      </c>
      <c r="K13" s="146">
        <f t="shared" si="8"/>
        <v>2.6279673420400727</v>
      </c>
      <c r="L13" s="48">
        <f t="shared" si="4"/>
        <v>3418.9685778600001</v>
      </c>
      <c r="M13" s="48">
        <f t="shared" si="9"/>
        <v>3.4628358235702277</v>
      </c>
    </row>
    <row r="14" spans="1:13" s="139" customFormat="1" x14ac:dyDescent="0.2">
      <c r="A14" s="138" t="s">
        <v>32</v>
      </c>
      <c r="B14" s="49">
        <v>337.91580408999999</v>
      </c>
      <c r="C14" s="137">
        <f t="shared" si="5"/>
        <v>0.78109143041915319</v>
      </c>
      <c r="D14" s="49">
        <v>305.29102561000002</v>
      </c>
      <c r="E14" s="137">
        <f t="shared" si="6"/>
        <v>1.0291615020704379</v>
      </c>
      <c r="F14" s="49">
        <f t="shared" si="3"/>
        <v>643.20682970000007</v>
      </c>
      <c r="G14" s="49">
        <f t="shared" si="6"/>
        <v>0.88199862673668006</v>
      </c>
      <c r="H14" s="49">
        <v>228.34988031999998</v>
      </c>
      <c r="I14" s="137">
        <f t="shared" si="7"/>
        <v>0.35806977220196518</v>
      </c>
      <c r="J14" s="49">
        <v>211.21126175000001</v>
      </c>
      <c r="K14" s="137">
        <f t="shared" si="8"/>
        <v>0.60413833342762346</v>
      </c>
      <c r="L14" s="49">
        <f t="shared" si="4"/>
        <v>439.56114206999996</v>
      </c>
      <c r="M14" s="49">
        <f t="shared" si="9"/>
        <v>0.44520095307871127</v>
      </c>
    </row>
    <row r="15" spans="1:13" s="139" customFormat="1" ht="13.5" x14ac:dyDescent="0.25">
      <c r="A15" s="148" t="s">
        <v>189</v>
      </c>
      <c r="B15" s="42">
        <f>SUM(B8:B11)</f>
        <v>5698.2809961999992</v>
      </c>
      <c r="C15" s="144">
        <f t="shared" si="5"/>
        <v>13.171560490454878</v>
      </c>
      <c r="D15" s="42">
        <f>SUM(D8:D11)</f>
        <v>13182.544483829995</v>
      </c>
      <c r="E15" s="144">
        <f t="shared" si="6"/>
        <v>44.439456597129812</v>
      </c>
      <c r="F15" s="42">
        <f t="shared" si="3"/>
        <v>18880.825480029995</v>
      </c>
      <c r="G15" s="42">
        <f t="shared" si="6"/>
        <v>25.890368970131245</v>
      </c>
      <c r="H15" s="42">
        <f>SUM(H8:H11)</f>
        <v>6727.3222673599939</v>
      </c>
      <c r="I15" s="144">
        <f t="shared" si="7"/>
        <v>10.548946854831446</v>
      </c>
      <c r="J15" s="42">
        <f>SUM(J8:J11)</f>
        <v>13663.601140379988</v>
      </c>
      <c r="K15" s="144">
        <f t="shared" si="8"/>
        <v>39.082694517206257</v>
      </c>
      <c r="L15" s="42">
        <f t="shared" si="4"/>
        <v>20390.923407739981</v>
      </c>
      <c r="M15" s="42">
        <f t="shared" si="9"/>
        <v>20.652550160667214</v>
      </c>
    </row>
    <row r="16" spans="1:13" s="139" customFormat="1" ht="15" x14ac:dyDescent="0.25">
      <c r="A16" s="135" t="s">
        <v>190</v>
      </c>
      <c r="B16" s="133">
        <v>34434.786202670017</v>
      </c>
      <c r="C16" s="134">
        <f t="shared" si="5"/>
        <v>79.595911424307374</v>
      </c>
      <c r="D16" s="133">
        <v>15111.963516869999</v>
      </c>
      <c r="E16" s="134">
        <f t="shared" si="6"/>
        <v>50.943689029770631</v>
      </c>
      <c r="F16" s="133">
        <f t="shared" si="3"/>
        <v>49546.749719540014</v>
      </c>
      <c r="G16" s="133">
        <f t="shared" si="6"/>
        <v>67.94107772811212</v>
      </c>
      <c r="H16" s="133">
        <v>53213.963908529993</v>
      </c>
      <c r="I16" s="134">
        <f t="shared" si="7"/>
        <v>83.443494290380244</v>
      </c>
      <c r="J16" s="133">
        <v>19633.705831370004</v>
      </c>
      <c r="K16" s="134">
        <f t="shared" si="8"/>
        <v>56.159289148189018</v>
      </c>
      <c r="L16" s="133">
        <f t="shared" si="4"/>
        <v>72847.669739899997</v>
      </c>
      <c r="M16" s="133">
        <f t="shared" si="9"/>
        <v>73.782345375292323</v>
      </c>
    </row>
    <row r="17" spans="1:13" ht="13.5" x14ac:dyDescent="0.25">
      <c r="A17" s="149" t="s">
        <v>191</v>
      </c>
      <c r="B17" s="42">
        <v>18176.738864080002</v>
      </c>
      <c r="C17" s="144">
        <f t="shared" si="5"/>
        <v>42.015480743594544</v>
      </c>
      <c r="D17" s="42">
        <v>4533.6088007399994</v>
      </c>
      <c r="E17" s="144">
        <f t="shared" si="6"/>
        <v>15.283173273261466</v>
      </c>
      <c r="F17" s="42">
        <f t="shared" si="3"/>
        <v>22710.347664820001</v>
      </c>
      <c r="G17" s="42">
        <f t="shared" si="6"/>
        <v>31.141608776800911</v>
      </c>
      <c r="H17" s="42">
        <v>26920.00248522</v>
      </c>
      <c r="I17" s="144">
        <f t="shared" si="7"/>
        <v>42.212586860352346</v>
      </c>
      <c r="J17" s="42">
        <v>5384.38189556</v>
      </c>
      <c r="K17" s="144">
        <f t="shared" si="8"/>
        <v>15.401221875999168</v>
      </c>
      <c r="L17" s="42">
        <f t="shared" si="4"/>
        <v>32304.38438078</v>
      </c>
      <c r="M17" s="42">
        <f t="shared" si="9"/>
        <v>32.718867384901763</v>
      </c>
    </row>
    <row r="18" spans="1:13" ht="13.5" x14ac:dyDescent="0.25">
      <c r="A18" s="141" t="s">
        <v>192</v>
      </c>
      <c r="B18" s="133">
        <v>16730.674481130001</v>
      </c>
      <c r="C18" s="134">
        <f t="shared" si="5"/>
        <v>38.672906990945279</v>
      </c>
      <c r="D18" s="133">
        <v>4098.2900004599996</v>
      </c>
      <c r="E18" s="134">
        <f t="shared" si="6"/>
        <v>13.815677301244294</v>
      </c>
      <c r="F18" s="133">
        <f t="shared" si="3"/>
        <v>20828.964481590003</v>
      </c>
      <c r="G18" s="133">
        <f t="shared" si="6"/>
        <v>28.561758396872115</v>
      </c>
      <c r="H18" s="133">
        <v>24747.776762680001</v>
      </c>
      <c r="I18" s="134">
        <f t="shared" si="7"/>
        <v>38.806373690670981</v>
      </c>
      <c r="J18" s="133">
        <v>4817.3538939600003</v>
      </c>
      <c r="K18" s="134">
        <f t="shared" si="8"/>
        <v>13.779322792327701</v>
      </c>
      <c r="L18" s="133">
        <f t="shared" si="4"/>
        <v>29565.130656640002</v>
      </c>
      <c r="M18" s="133">
        <f t="shared" si="9"/>
        <v>29.944467530154522</v>
      </c>
    </row>
    <row r="19" spans="1:13" ht="13.5" x14ac:dyDescent="0.25">
      <c r="A19" s="150" t="s">
        <v>193</v>
      </c>
      <c r="B19" s="42">
        <v>14471.345386469999</v>
      </c>
      <c r="C19" s="144">
        <f t="shared" si="5"/>
        <v>33.45047414531971</v>
      </c>
      <c r="D19" s="42">
        <v>3351.8572936699998</v>
      </c>
      <c r="E19" s="144">
        <f t="shared" si="6"/>
        <v>11.299390410139114</v>
      </c>
      <c r="F19" s="42">
        <f t="shared" si="3"/>
        <v>17823.202680139999</v>
      </c>
      <c r="G19" s="42">
        <f t="shared" si="6"/>
        <v>24.44010163148458</v>
      </c>
      <c r="H19" s="42">
        <v>21876.252962729999</v>
      </c>
      <c r="I19" s="144">
        <f t="shared" si="7"/>
        <v>34.303608585299642</v>
      </c>
      <c r="J19" s="42">
        <v>3804.8637335199996</v>
      </c>
      <c r="K19" s="144">
        <f t="shared" si="8"/>
        <v>10.883245598943436</v>
      </c>
      <c r="L19" s="42">
        <f t="shared" si="4"/>
        <v>25681.116696249999</v>
      </c>
      <c r="M19" s="42">
        <f t="shared" si="9"/>
        <v>26.0106195362359</v>
      </c>
    </row>
    <row r="20" spans="1:13" x14ac:dyDescent="0.2">
      <c r="A20" s="142" t="s">
        <v>183</v>
      </c>
      <c r="B20" s="49"/>
      <c r="C20" s="137"/>
      <c r="D20" s="49"/>
      <c r="E20" s="137"/>
      <c r="F20" s="49"/>
      <c r="G20" s="49"/>
      <c r="H20" s="49"/>
      <c r="I20" s="137"/>
      <c r="J20" s="49"/>
      <c r="K20" s="137"/>
      <c r="L20" s="49"/>
      <c r="M20" s="49"/>
    </row>
    <row r="21" spans="1:13" x14ac:dyDescent="0.2">
      <c r="A21" s="138" t="s">
        <v>33</v>
      </c>
      <c r="B21" s="49">
        <v>270.56355500000001</v>
      </c>
      <c r="C21" s="137">
        <f t="shared" ref="C21:C29" si="10">B21/B$5*100</f>
        <v>0.62540689614491851</v>
      </c>
      <c r="D21" s="49">
        <v>1354.64226558</v>
      </c>
      <c r="E21" s="137">
        <f t="shared" ref="E21:G29" si="11">D21/D$5*100</f>
        <v>4.5666120254494222</v>
      </c>
      <c r="F21" s="49">
        <f t="shared" si="3"/>
        <v>1625.2058205799999</v>
      </c>
      <c r="G21" s="49">
        <f t="shared" si="11"/>
        <v>2.2285666689587069</v>
      </c>
      <c r="H21" s="49">
        <v>413.42055446999996</v>
      </c>
      <c r="I21" s="137">
        <f t="shared" ref="I21:I29" si="12">H21/H$5*100</f>
        <v>0.64827449681705629</v>
      </c>
      <c r="J21" s="49">
        <v>1370.1803234699998</v>
      </c>
      <c r="K21" s="137">
        <f t="shared" ref="K21:K29" si="13">J21/J$5*100</f>
        <v>3.9191965914028146</v>
      </c>
      <c r="L21" s="49">
        <f t="shared" si="4"/>
        <v>1783.6008779399999</v>
      </c>
      <c r="M21" s="49">
        <f t="shared" ref="M21:M29" si="14">L21/L$5*100</f>
        <v>1.8064854573620619</v>
      </c>
    </row>
    <row r="22" spans="1:13" x14ac:dyDescent="0.2">
      <c r="A22" s="147" t="s">
        <v>194</v>
      </c>
      <c r="B22" s="48">
        <v>925.89632241000004</v>
      </c>
      <c r="C22" s="146">
        <f t="shared" si="10"/>
        <v>2.14020674421739</v>
      </c>
      <c r="D22" s="48">
        <v>15.09763901</v>
      </c>
      <c r="E22" s="146">
        <f t="shared" si="11"/>
        <v>5.0895399922754506E-2</v>
      </c>
      <c r="F22" s="48">
        <f t="shared" si="3"/>
        <v>940.99396142000001</v>
      </c>
      <c r="G22" s="48">
        <f t="shared" si="11"/>
        <v>1.2903398151525387</v>
      </c>
      <c r="H22" s="48">
        <v>1273.7588522999999</v>
      </c>
      <c r="I22" s="146">
        <f t="shared" si="12"/>
        <v>1.9973495998515338</v>
      </c>
      <c r="J22" s="48">
        <v>15.88783827</v>
      </c>
      <c r="K22" s="146">
        <f t="shared" si="13"/>
        <v>4.5444793306365514E-2</v>
      </c>
      <c r="L22" s="48">
        <f t="shared" si="4"/>
        <v>1289.6466905699999</v>
      </c>
      <c r="M22" s="48">
        <f t="shared" si="14"/>
        <v>1.3061935663210564</v>
      </c>
    </row>
    <row r="23" spans="1:13" x14ac:dyDescent="0.2">
      <c r="A23" s="138" t="s">
        <v>46</v>
      </c>
      <c r="B23" s="49">
        <v>1196.55897817</v>
      </c>
      <c r="C23" s="137">
        <f t="shared" si="10"/>
        <v>2.765842711490226</v>
      </c>
      <c r="D23" s="49">
        <v>145.04143809000001</v>
      </c>
      <c r="E23" s="137">
        <f t="shared" si="11"/>
        <v>0.48894678115382945</v>
      </c>
      <c r="F23" s="49">
        <f t="shared" si="3"/>
        <v>1341.60041626</v>
      </c>
      <c r="G23" s="49">
        <f t="shared" si="11"/>
        <v>1.8396722020544776</v>
      </c>
      <c r="H23" s="49">
        <v>1780.4071511899999</v>
      </c>
      <c r="I23" s="137">
        <f t="shared" si="12"/>
        <v>2.7918122057255874</v>
      </c>
      <c r="J23" s="49">
        <v>177.10349955999999</v>
      </c>
      <c r="K23" s="137">
        <f t="shared" si="13"/>
        <v>0.50657816340789052</v>
      </c>
      <c r="L23" s="49">
        <f t="shared" si="4"/>
        <v>1957.51065075</v>
      </c>
      <c r="M23" s="49">
        <f t="shared" si="14"/>
        <v>1.9826265881274021</v>
      </c>
    </row>
    <row r="24" spans="1:13" x14ac:dyDescent="0.2">
      <c r="A24" s="147" t="s">
        <v>34</v>
      </c>
      <c r="B24" s="48">
        <v>6111.7036632399995</v>
      </c>
      <c r="C24" s="146">
        <f t="shared" si="10"/>
        <v>14.127185822142438</v>
      </c>
      <c r="D24" s="48">
        <v>568.16229165999994</v>
      </c>
      <c r="E24" s="146">
        <f t="shared" si="11"/>
        <v>1.9153224577638368</v>
      </c>
      <c r="F24" s="48">
        <f t="shared" si="3"/>
        <v>6679.8659548999995</v>
      </c>
      <c r="G24" s="48">
        <f t="shared" si="11"/>
        <v>9.159779291763483</v>
      </c>
      <c r="H24" s="48">
        <v>11222.19731858</v>
      </c>
      <c r="I24" s="146">
        <f t="shared" si="12"/>
        <v>17.597248712538519</v>
      </c>
      <c r="J24" s="48">
        <v>671.24133811000002</v>
      </c>
      <c r="K24" s="146">
        <f t="shared" si="13"/>
        <v>1.9199857998741552</v>
      </c>
      <c r="L24" s="48">
        <f t="shared" si="4"/>
        <v>11893.438656689999</v>
      </c>
      <c r="M24" s="48">
        <f t="shared" si="14"/>
        <v>12.046038010562711</v>
      </c>
    </row>
    <row r="25" spans="1:13" x14ac:dyDescent="0.2">
      <c r="A25" s="138" t="s">
        <v>47</v>
      </c>
      <c r="B25" s="49">
        <v>174.56715819999999</v>
      </c>
      <c r="C25" s="137">
        <f t="shared" si="10"/>
        <v>0.40351149503007133</v>
      </c>
      <c r="D25" s="49">
        <v>67.837793350000013</v>
      </c>
      <c r="E25" s="137">
        <f t="shared" si="11"/>
        <v>0.22868685760326882</v>
      </c>
      <c r="F25" s="49">
        <f t="shared" si="3"/>
        <v>242.40495155000002</v>
      </c>
      <c r="G25" s="49">
        <f t="shared" si="11"/>
        <v>0.33239826523762345</v>
      </c>
      <c r="H25" s="49">
        <v>401.46151938999998</v>
      </c>
      <c r="I25" s="137">
        <f t="shared" si="12"/>
        <v>0.62952183112329696</v>
      </c>
      <c r="J25" s="49">
        <v>98.414421070000003</v>
      </c>
      <c r="K25" s="137">
        <f t="shared" si="13"/>
        <v>0.28149978290858912</v>
      </c>
      <c r="L25" s="49">
        <f t="shared" si="4"/>
        <v>499.87594045999998</v>
      </c>
      <c r="M25" s="49">
        <f t="shared" si="14"/>
        <v>0.50628962347738393</v>
      </c>
    </row>
    <row r="26" spans="1:13" x14ac:dyDescent="0.2">
      <c r="A26" s="147" t="s">
        <v>195</v>
      </c>
      <c r="B26" s="48">
        <v>3298.15914896</v>
      </c>
      <c r="C26" s="146">
        <f t="shared" si="10"/>
        <v>7.6236855933647059</v>
      </c>
      <c r="D26" s="48">
        <v>165.59287619</v>
      </c>
      <c r="E26" s="146">
        <f t="shared" si="11"/>
        <v>0.55822739253912135</v>
      </c>
      <c r="F26" s="48">
        <f t="shared" si="3"/>
        <v>3463.75202515</v>
      </c>
      <c r="G26" s="48">
        <f t="shared" si="11"/>
        <v>4.7496767578845471</v>
      </c>
      <c r="H26" s="48">
        <v>4093.6029096300003</v>
      </c>
      <c r="I26" s="146">
        <f t="shared" si="12"/>
        <v>6.4190769852053853</v>
      </c>
      <c r="J26" s="48">
        <v>190.94910225000001</v>
      </c>
      <c r="K26" s="146">
        <f t="shared" si="13"/>
        <v>0.54618144623065235</v>
      </c>
      <c r="L26" s="48">
        <f t="shared" si="4"/>
        <v>4284.5520118800005</v>
      </c>
      <c r="M26" s="48">
        <f t="shared" si="14"/>
        <v>4.3395251687204857</v>
      </c>
    </row>
    <row r="27" spans="1:13" x14ac:dyDescent="0.2">
      <c r="A27" s="138" t="s">
        <v>35</v>
      </c>
      <c r="B27" s="49">
        <v>129.8507712</v>
      </c>
      <c r="C27" s="137">
        <f t="shared" si="10"/>
        <v>0.30014969229028632</v>
      </c>
      <c r="D27" s="49">
        <v>97.074332729999995</v>
      </c>
      <c r="E27" s="137">
        <f t="shared" si="11"/>
        <v>0.32724566955504963</v>
      </c>
      <c r="F27" s="49">
        <f t="shared" si="3"/>
        <v>226.92510392999998</v>
      </c>
      <c r="G27" s="49">
        <f t="shared" si="11"/>
        <v>0.31117149382833797</v>
      </c>
      <c r="H27" s="49">
        <v>41.722947870000006</v>
      </c>
      <c r="I27" s="137">
        <f t="shared" si="12"/>
        <v>6.5424717623978876E-2</v>
      </c>
      <c r="J27" s="49">
        <v>107.10129098</v>
      </c>
      <c r="K27" s="137">
        <f t="shared" si="13"/>
        <v>0.30634727951765645</v>
      </c>
      <c r="L27" s="49">
        <f t="shared" si="4"/>
        <v>148.82423885</v>
      </c>
      <c r="M27" s="49">
        <f t="shared" si="14"/>
        <v>0.15073373561915629</v>
      </c>
    </row>
    <row r="28" spans="1:13" x14ac:dyDescent="0.2">
      <c r="A28" s="147" t="s">
        <v>36</v>
      </c>
      <c r="B28" s="48">
        <v>1835.1879343399999</v>
      </c>
      <c r="C28" s="146">
        <f t="shared" si="10"/>
        <v>4.2420317468780437</v>
      </c>
      <c r="D28" s="48">
        <v>473.98017367</v>
      </c>
      <c r="E28" s="146">
        <f t="shared" si="11"/>
        <v>1.5978266852461513</v>
      </c>
      <c r="F28" s="48">
        <f t="shared" si="3"/>
        <v>2309.1681080099997</v>
      </c>
      <c r="G28" s="48">
        <f t="shared" si="11"/>
        <v>3.1664512970406311</v>
      </c>
      <c r="H28" s="48">
        <v>1929.4157944000001</v>
      </c>
      <c r="I28" s="146">
        <f t="shared" si="12"/>
        <v>3.0254689558651475</v>
      </c>
      <c r="J28" s="48">
        <v>522.49084952999999</v>
      </c>
      <c r="K28" s="146">
        <f t="shared" si="13"/>
        <v>1.4945071983891851</v>
      </c>
      <c r="L28" s="48">
        <f t="shared" si="4"/>
        <v>2451.90664393</v>
      </c>
      <c r="M28" s="48">
        <f t="shared" si="14"/>
        <v>2.4833659535897392</v>
      </c>
    </row>
    <row r="29" spans="1:13" ht="13.5" x14ac:dyDescent="0.25">
      <c r="A29" s="141" t="s">
        <v>196</v>
      </c>
      <c r="B29" s="133">
        <f>B17-B19</f>
        <v>3705.3934776100032</v>
      </c>
      <c r="C29" s="134">
        <f t="shared" si="10"/>
        <v>8.5650065982748398</v>
      </c>
      <c r="D29" s="133">
        <f>D17-D19</f>
        <v>1181.7515070699997</v>
      </c>
      <c r="E29" s="134">
        <f t="shared" si="11"/>
        <v>3.9837828631223497</v>
      </c>
      <c r="F29" s="133">
        <f t="shared" si="3"/>
        <v>4887.1449846800024</v>
      </c>
      <c r="G29" s="133">
        <f t="shared" si="11"/>
        <v>6.7015071453163326</v>
      </c>
      <c r="H29" s="133">
        <f>H17-H19</f>
        <v>5043.7495224900013</v>
      </c>
      <c r="I29" s="134">
        <f t="shared" si="12"/>
        <v>7.9089782750527053</v>
      </c>
      <c r="J29" s="133">
        <f>J17-J19</f>
        <v>1579.5181620400003</v>
      </c>
      <c r="K29" s="134">
        <f t="shared" si="13"/>
        <v>4.5179762770557321</v>
      </c>
      <c r="L29" s="133">
        <f t="shared" si="4"/>
        <v>6623.2676845300011</v>
      </c>
      <c r="M29" s="133">
        <f t="shared" si="14"/>
        <v>6.7082478486658603</v>
      </c>
    </row>
    <row r="30" spans="1:13" x14ac:dyDescent="0.2">
      <c r="A30" s="145" t="s">
        <v>183</v>
      </c>
      <c r="B30" s="48"/>
      <c r="C30" s="146"/>
      <c r="D30" s="48"/>
      <c r="E30" s="146"/>
      <c r="F30" s="48"/>
      <c r="G30" s="48"/>
      <c r="H30" s="48"/>
      <c r="I30" s="146"/>
      <c r="J30" s="48"/>
      <c r="K30" s="146"/>
      <c r="L30" s="48"/>
      <c r="M30" s="48"/>
    </row>
    <row r="31" spans="1:13" x14ac:dyDescent="0.2">
      <c r="A31" s="138" t="s">
        <v>48</v>
      </c>
      <c r="B31" s="49">
        <v>190.29792135</v>
      </c>
      <c r="C31" s="137">
        <f t="shared" ref="C31:C40" si="15">B31/B$5*100</f>
        <v>0.43987310979238614</v>
      </c>
      <c r="D31" s="49">
        <v>26.082036009999999</v>
      </c>
      <c r="E31" s="137">
        <f t="shared" ref="E31:G40" si="16">D31/D$5*100</f>
        <v>8.7924718073427693E-2</v>
      </c>
      <c r="F31" s="49">
        <f t="shared" si="3"/>
        <v>216.37995735999999</v>
      </c>
      <c r="G31" s="49">
        <f t="shared" si="16"/>
        <v>0.29671144091220986</v>
      </c>
      <c r="H31" s="49">
        <v>128.19297628000001</v>
      </c>
      <c r="I31" s="137">
        <f t="shared" ref="I31:I40" si="17">H31/H$5*100</f>
        <v>0.2010162201536797</v>
      </c>
      <c r="J31" s="49">
        <v>25.055715889999998</v>
      </c>
      <c r="K31" s="137">
        <f t="shared" ref="K31:K40" si="18">J31/J$5*100</f>
        <v>7.1668140776213224E-2</v>
      </c>
      <c r="L31" s="49">
        <f t="shared" si="4"/>
        <v>153.24869217</v>
      </c>
      <c r="M31" s="49">
        <f t="shared" ref="M31:M40" si="19">L31/L$5*100</f>
        <v>0.15521495710666117</v>
      </c>
    </row>
    <row r="32" spans="1:13" x14ac:dyDescent="0.2">
      <c r="A32" s="147" t="s">
        <v>197</v>
      </c>
      <c r="B32" s="48">
        <v>661.47757681999997</v>
      </c>
      <c r="C32" s="146">
        <f t="shared" si="15"/>
        <v>1.529003557735106</v>
      </c>
      <c r="D32" s="48">
        <v>228.90481829000001</v>
      </c>
      <c r="E32" s="146">
        <f t="shared" si="16"/>
        <v>0.7716572282194869</v>
      </c>
      <c r="F32" s="48">
        <f t="shared" si="3"/>
        <v>890.38239510999995</v>
      </c>
      <c r="G32" s="48">
        <f t="shared" si="16"/>
        <v>1.2209386055863518</v>
      </c>
      <c r="H32" s="48">
        <v>1190.48261643</v>
      </c>
      <c r="I32" s="146">
        <f t="shared" si="17"/>
        <v>1.8667662040292048</v>
      </c>
      <c r="J32" s="48">
        <v>252.2756674</v>
      </c>
      <c r="K32" s="146">
        <f t="shared" si="18"/>
        <v>0.7215969451845643</v>
      </c>
      <c r="L32" s="48">
        <f t="shared" si="4"/>
        <v>1442.75828383</v>
      </c>
      <c r="M32" s="48">
        <f t="shared" si="19"/>
        <v>1.4612696654633612</v>
      </c>
    </row>
    <row r="33" spans="1:13" x14ac:dyDescent="0.2">
      <c r="A33" s="138" t="s">
        <v>38</v>
      </c>
      <c r="B33" s="49">
        <v>9.1912785199999991</v>
      </c>
      <c r="C33" s="137">
        <f t="shared" si="15"/>
        <v>2.1245614439079422E-2</v>
      </c>
      <c r="D33" s="49">
        <v>93.504635059999998</v>
      </c>
      <c r="E33" s="137">
        <f t="shared" si="16"/>
        <v>0.31521192107307588</v>
      </c>
      <c r="F33" s="49">
        <f t="shared" si="3"/>
        <v>102.69591358</v>
      </c>
      <c r="G33" s="49">
        <f t="shared" si="16"/>
        <v>0.14082197291231399</v>
      </c>
      <c r="H33" s="49">
        <v>8.61754672</v>
      </c>
      <c r="I33" s="137">
        <f t="shared" si="17"/>
        <v>1.3512960841696281E-2</v>
      </c>
      <c r="J33" s="49">
        <v>105.98780946999999</v>
      </c>
      <c r="K33" s="137">
        <f t="shared" si="18"/>
        <v>0.30316233162150635</v>
      </c>
      <c r="L33" s="49">
        <f t="shared" si="4"/>
        <v>114.60535618999998</v>
      </c>
      <c r="M33" s="49">
        <f t="shared" si="19"/>
        <v>0.11607580589002081</v>
      </c>
    </row>
    <row r="34" spans="1:13" x14ac:dyDescent="0.2">
      <c r="A34" s="147" t="s">
        <v>39</v>
      </c>
      <c r="B34" s="48">
        <v>304.21457335999997</v>
      </c>
      <c r="C34" s="146">
        <f t="shared" si="15"/>
        <v>0.70319113040604508</v>
      </c>
      <c r="D34" s="48">
        <v>264.24307435000003</v>
      </c>
      <c r="E34" s="146">
        <f t="shared" si="16"/>
        <v>0.89078543585215875</v>
      </c>
      <c r="F34" s="48">
        <f t="shared" si="3"/>
        <v>568.45764770999995</v>
      </c>
      <c r="G34" s="48">
        <f t="shared" si="16"/>
        <v>0.77949866432860015</v>
      </c>
      <c r="H34" s="48">
        <v>630.59878342999991</v>
      </c>
      <c r="I34" s="146">
        <f t="shared" si="17"/>
        <v>0.98882628016792495</v>
      </c>
      <c r="J34" s="48">
        <v>390.62418138999999</v>
      </c>
      <c r="K34" s="146">
        <f t="shared" si="18"/>
        <v>1.1173222487578092</v>
      </c>
      <c r="L34" s="48">
        <f t="shared" si="4"/>
        <v>1021.2229648199999</v>
      </c>
      <c r="M34" s="48">
        <f t="shared" si="19"/>
        <v>1.034325816660401</v>
      </c>
    </row>
    <row r="35" spans="1:13" x14ac:dyDescent="0.2">
      <c r="A35" s="138" t="s">
        <v>41</v>
      </c>
      <c r="B35" s="49">
        <v>1277.1268507900002</v>
      </c>
      <c r="C35" s="137">
        <f t="shared" si="15"/>
        <v>2.9520751223715567</v>
      </c>
      <c r="D35" s="49">
        <v>34.871085770000001</v>
      </c>
      <c r="E35" s="137">
        <f t="shared" si="16"/>
        <v>0.11755333763307561</v>
      </c>
      <c r="F35" s="49">
        <f t="shared" si="3"/>
        <v>1311.9979365600002</v>
      </c>
      <c r="G35" s="49">
        <f t="shared" si="16"/>
        <v>1.7990797437070156</v>
      </c>
      <c r="H35" s="49">
        <v>1580.99550752</v>
      </c>
      <c r="I35" s="137">
        <f t="shared" si="17"/>
        <v>2.47911976321905</v>
      </c>
      <c r="J35" s="49">
        <v>117.08251135</v>
      </c>
      <c r="K35" s="137">
        <f t="shared" si="18"/>
        <v>0.3348970726960292</v>
      </c>
      <c r="L35" s="49">
        <f t="shared" si="4"/>
        <v>1698.0780188700001</v>
      </c>
      <c r="M35" s="49">
        <f t="shared" si="19"/>
        <v>1.7198652930120548</v>
      </c>
    </row>
    <row r="36" spans="1:13" x14ac:dyDescent="0.2">
      <c r="A36" s="147" t="s">
        <v>40</v>
      </c>
      <c r="B36" s="48">
        <v>64.158297230000002</v>
      </c>
      <c r="C36" s="146">
        <f t="shared" si="15"/>
        <v>0.14830172353611121</v>
      </c>
      <c r="D36" s="48">
        <v>118.27144108</v>
      </c>
      <c r="E36" s="146">
        <f t="shared" si="16"/>
        <v>0.39870288918817481</v>
      </c>
      <c r="F36" s="48">
        <f t="shared" si="3"/>
        <v>182.42973831</v>
      </c>
      <c r="G36" s="48">
        <f t="shared" si="16"/>
        <v>0.25015713645391335</v>
      </c>
      <c r="H36" s="48">
        <v>91.820077260000005</v>
      </c>
      <c r="I36" s="146">
        <f t="shared" si="17"/>
        <v>0.14398078116783419</v>
      </c>
      <c r="J36" s="48">
        <v>179.68010172000001</v>
      </c>
      <c r="K36" s="146">
        <f t="shared" si="18"/>
        <v>0.51394814984682813</v>
      </c>
      <c r="L36" s="48">
        <f t="shared" si="4"/>
        <v>271.50017897999999</v>
      </c>
      <c r="M36" s="48">
        <f t="shared" si="19"/>
        <v>0.27498367547622726</v>
      </c>
    </row>
    <row r="37" spans="1:13" x14ac:dyDescent="0.2">
      <c r="A37" s="138" t="s">
        <v>45</v>
      </c>
      <c r="B37" s="49">
        <v>39.082852629999998</v>
      </c>
      <c r="C37" s="137">
        <f t="shared" si="15"/>
        <v>9.0339903893625145E-2</v>
      </c>
      <c r="D37" s="49">
        <v>124.07336650000001</v>
      </c>
      <c r="E37" s="137">
        <f t="shared" si="16"/>
        <v>0.41826166353542926</v>
      </c>
      <c r="F37" s="49">
        <f t="shared" si="3"/>
        <v>163.15621913000001</v>
      </c>
      <c r="G37" s="49">
        <f t="shared" si="16"/>
        <v>0.2237282854775148</v>
      </c>
      <c r="H37" s="49">
        <v>74.355180729999987</v>
      </c>
      <c r="I37" s="137">
        <f t="shared" si="17"/>
        <v>0.11659451097025672</v>
      </c>
      <c r="J37" s="49">
        <v>132.71981847999999</v>
      </c>
      <c r="K37" s="137">
        <f t="shared" si="18"/>
        <v>0.37962525901781791</v>
      </c>
      <c r="L37" s="49">
        <f t="shared" si="4"/>
        <v>207.07499920999999</v>
      </c>
      <c r="M37" s="49">
        <f t="shared" si="19"/>
        <v>0.20973188524563471</v>
      </c>
    </row>
    <row r="38" spans="1:13" x14ac:dyDescent="0.2">
      <c r="A38" s="147" t="s">
        <v>49</v>
      </c>
      <c r="B38" s="48">
        <v>366.95997625000001</v>
      </c>
      <c r="C38" s="146">
        <f t="shared" si="15"/>
        <v>0.84822695265046133</v>
      </c>
      <c r="D38" s="48">
        <v>10.646059020000001</v>
      </c>
      <c r="E38" s="146">
        <f t="shared" si="16"/>
        <v>3.5888752609945195E-2</v>
      </c>
      <c r="F38" s="48">
        <f t="shared" si="3"/>
        <v>377.60603527000001</v>
      </c>
      <c r="G38" s="48">
        <f t="shared" si="16"/>
        <v>0.51779301645624665</v>
      </c>
      <c r="H38" s="48">
        <v>340.93149261000002</v>
      </c>
      <c r="I38" s="146">
        <f t="shared" si="17"/>
        <v>0.53460620046861729</v>
      </c>
      <c r="J38" s="48">
        <v>13.743621950000001</v>
      </c>
      <c r="K38" s="146">
        <f t="shared" si="18"/>
        <v>3.931158211610989E-2</v>
      </c>
      <c r="L38" s="48">
        <f t="shared" si="4"/>
        <v>354.67511456</v>
      </c>
      <c r="M38" s="48">
        <f t="shared" si="19"/>
        <v>0.35922579118758252</v>
      </c>
    </row>
    <row r="39" spans="1:13" x14ac:dyDescent="0.2">
      <c r="A39" s="138" t="s">
        <v>37</v>
      </c>
      <c r="B39" s="49">
        <v>747.72726341999999</v>
      </c>
      <c r="C39" s="137">
        <f t="shared" si="15"/>
        <v>1.7283694656452753</v>
      </c>
      <c r="D39" s="49">
        <v>136.57454394999999</v>
      </c>
      <c r="E39" s="137">
        <f t="shared" si="16"/>
        <v>0.46040417505008685</v>
      </c>
      <c r="F39" s="49">
        <f t="shared" si="3"/>
        <v>884.30180737000001</v>
      </c>
      <c r="G39" s="49">
        <f t="shared" si="16"/>
        <v>1.212600587722124</v>
      </c>
      <c r="H39" s="49">
        <v>942.49173140000005</v>
      </c>
      <c r="I39" s="137">
        <f t="shared" si="17"/>
        <v>1.4778978604749278</v>
      </c>
      <c r="J39" s="49">
        <v>191.28758038000001</v>
      </c>
      <c r="K39" s="137">
        <f t="shared" si="18"/>
        <v>0.54714961247172111</v>
      </c>
      <c r="L39" s="49">
        <f t="shared" si="4"/>
        <v>1133.7793117800002</v>
      </c>
      <c r="M39" s="49">
        <f t="shared" si="19"/>
        <v>1.1483263234059908</v>
      </c>
    </row>
    <row r="40" spans="1:13" ht="13.5" x14ac:dyDescent="0.25">
      <c r="A40" s="149" t="s">
        <v>42</v>
      </c>
      <c r="B40" s="42">
        <v>15131.302167719999</v>
      </c>
      <c r="C40" s="144">
        <f t="shared" si="15"/>
        <v>34.97596238837356</v>
      </c>
      <c r="D40" s="42">
        <v>8989.5136466799995</v>
      </c>
      <c r="E40" s="144">
        <f t="shared" si="16"/>
        <v>30.30440003604496</v>
      </c>
      <c r="F40" s="42">
        <f t="shared" si="3"/>
        <v>24120.815814399997</v>
      </c>
      <c r="G40" s="42">
        <f t="shared" si="16"/>
        <v>33.075715993239541</v>
      </c>
      <c r="H40" s="42">
        <v>23899.143469409999</v>
      </c>
      <c r="I40" s="144">
        <f t="shared" si="17"/>
        <v>37.475652914385208</v>
      </c>
      <c r="J40" s="42">
        <v>12214.60381475</v>
      </c>
      <c r="K40" s="144">
        <f t="shared" si="18"/>
        <v>34.938053638713022</v>
      </c>
      <c r="L40" s="42">
        <f t="shared" si="4"/>
        <v>36113.747284159996</v>
      </c>
      <c r="M40" s="42">
        <f t="shared" si="19"/>
        <v>36.577106507725276</v>
      </c>
    </row>
    <row r="41" spans="1:13" x14ac:dyDescent="0.2">
      <c r="A41" s="136" t="s">
        <v>183</v>
      </c>
      <c r="B41" s="49"/>
      <c r="C41" s="137"/>
      <c r="D41" s="49"/>
      <c r="E41" s="137"/>
      <c r="F41" s="49"/>
      <c r="G41" s="49"/>
      <c r="H41" s="49"/>
      <c r="I41" s="137"/>
      <c r="J41" s="49"/>
      <c r="K41" s="137"/>
      <c r="L41" s="49"/>
      <c r="M41" s="49"/>
    </row>
    <row r="42" spans="1:13" x14ac:dyDescent="0.2">
      <c r="A42" s="147" t="s">
        <v>198</v>
      </c>
      <c r="B42" s="48">
        <v>297.34024927999997</v>
      </c>
      <c r="C42" s="146">
        <f t="shared" ref="C42:C51" si="20">B42/B$5*100</f>
        <v>0.68730114963621425</v>
      </c>
      <c r="D42" s="48">
        <v>3.3439508399999998</v>
      </c>
      <c r="E42" s="146">
        <f t="shared" ref="E42:G51" si="21">D42/D$5*100</f>
        <v>1.1272737095588486E-2</v>
      </c>
      <c r="F42" s="48">
        <f t="shared" si="3"/>
        <v>300.68420011999996</v>
      </c>
      <c r="G42" s="48">
        <f t="shared" si="21"/>
        <v>0.41231379914132932</v>
      </c>
      <c r="H42" s="48">
        <v>632.46860598000001</v>
      </c>
      <c r="I42" s="146">
        <f t="shared" ref="I42:I51" si="22">H42/H$5*100</f>
        <v>0.99175830243830398</v>
      </c>
      <c r="J42" s="48">
        <v>6.39536645</v>
      </c>
      <c r="K42" s="146">
        <f t="shared" ref="K42:K51" si="23">J42/J$5*100</f>
        <v>1.8292992507829363E-2</v>
      </c>
      <c r="L42" s="48">
        <f t="shared" si="4"/>
        <v>638.86397242999999</v>
      </c>
      <c r="M42" s="48">
        <f t="shared" ref="M42:M51" si="24">L42/L$5*100</f>
        <v>0.64706094827689131</v>
      </c>
    </row>
    <row r="43" spans="1:13" ht="12" customHeight="1" x14ac:dyDescent="0.2">
      <c r="A43" s="138" t="s">
        <v>50</v>
      </c>
      <c r="B43" s="49">
        <v>57.784258930000007</v>
      </c>
      <c r="C43" s="137">
        <f t="shared" si="20"/>
        <v>0.13356815193918334</v>
      </c>
      <c r="D43" s="49">
        <v>220.74685675000001</v>
      </c>
      <c r="E43" s="137">
        <f t="shared" si="21"/>
        <v>0.74415605966871301</v>
      </c>
      <c r="F43" s="49">
        <f t="shared" si="3"/>
        <v>278.53111568000003</v>
      </c>
      <c r="G43" s="49">
        <f t="shared" si="21"/>
        <v>0.38193633865451382</v>
      </c>
      <c r="H43" s="49">
        <v>55.337348429999999</v>
      </c>
      <c r="I43" s="137">
        <f t="shared" si="22"/>
        <v>8.6773120786503052E-2</v>
      </c>
      <c r="J43" s="49">
        <v>294.61377714000002</v>
      </c>
      <c r="K43" s="137">
        <f t="shared" si="23"/>
        <v>0.84269879764674471</v>
      </c>
      <c r="L43" s="49">
        <f t="shared" si="4"/>
        <v>349.95112557000004</v>
      </c>
      <c r="M43" s="49">
        <f t="shared" si="24"/>
        <v>0.3544411908228251</v>
      </c>
    </row>
    <row r="44" spans="1:13" ht="13.5" customHeight="1" x14ac:dyDescent="0.2">
      <c r="A44" s="147" t="s">
        <v>51</v>
      </c>
      <c r="B44" s="48">
        <v>1327.9274247799999</v>
      </c>
      <c r="C44" s="146">
        <f t="shared" si="20"/>
        <v>3.0695005062207081</v>
      </c>
      <c r="D44" s="48">
        <v>287.51053360999998</v>
      </c>
      <c r="E44" s="146">
        <f t="shared" si="21"/>
        <v>0.96922198102585966</v>
      </c>
      <c r="F44" s="48">
        <f t="shared" si="3"/>
        <v>1615.4379583899999</v>
      </c>
      <c r="G44" s="48">
        <f t="shared" si="21"/>
        <v>2.2151724687731282</v>
      </c>
      <c r="H44" s="48">
        <v>1297.77880587</v>
      </c>
      <c r="I44" s="146">
        <f t="shared" si="22"/>
        <v>2.0350146920821879</v>
      </c>
      <c r="J44" s="48">
        <v>414.77944149000001</v>
      </c>
      <c r="K44" s="146">
        <f t="shared" si="23"/>
        <v>1.1864147699586813</v>
      </c>
      <c r="L44" s="48">
        <f t="shared" si="4"/>
        <v>1712.55824736</v>
      </c>
      <c r="M44" s="48">
        <f t="shared" si="24"/>
        <v>1.7345313107910303</v>
      </c>
    </row>
    <row r="45" spans="1:13" x14ac:dyDescent="0.2">
      <c r="A45" s="138" t="s">
        <v>43</v>
      </c>
      <c r="B45" s="49">
        <v>243.22788609000003</v>
      </c>
      <c r="C45" s="137">
        <f t="shared" si="20"/>
        <v>0.56222057436906714</v>
      </c>
      <c r="D45" s="49">
        <v>118.01552307999999</v>
      </c>
      <c r="E45" s="137">
        <f t="shared" si="21"/>
        <v>0.39784016827208957</v>
      </c>
      <c r="F45" s="49">
        <f t="shared" si="3"/>
        <v>361.24340917000001</v>
      </c>
      <c r="G45" s="49">
        <f t="shared" si="21"/>
        <v>0.49535573332488297</v>
      </c>
      <c r="H45" s="49">
        <v>242.44170493999999</v>
      </c>
      <c r="I45" s="137">
        <f t="shared" si="22"/>
        <v>0.3801668121676634</v>
      </c>
      <c r="J45" s="49">
        <v>151.49386639000002</v>
      </c>
      <c r="K45" s="137">
        <f t="shared" si="23"/>
        <v>0.43332562481300391</v>
      </c>
      <c r="L45" s="49">
        <f t="shared" si="4"/>
        <v>393.93557133000002</v>
      </c>
      <c r="M45" s="49">
        <f t="shared" si="24"/>
        <v>0.39898998119309054</v>
      </c>
    </row>
    <row r="46" spans="1:13" x14ac:dyDescent="0.2">
      <c r="A46" s="147" t="s">
        <v>199</v>
      </c>
      <c r="B46" s="48">
        <v>7185.6562862400006</v>
      </c>
      <c r="C46" s="146">
        <f t="shared" si="20"/>
        <v>16.609624288613372</v>
      </c>
      <c r="D46" s="48">
        <v>6082.6991397700003</v>
      </c>
      <c r="E46" s="146">
        <f t="shared" si="21"/>
        <v>20.505285967119498</v>
      </c>
      <c r="F46" s="48">
        <f t="shared" si="3"/>
        <v>13268.355426010001</v>
      </c>
      <c r="G46" s="48">
        <f t="shared" si="21"/>
        <v>18.194258400914798</v>
      </c>
      <c r="H46" s="48">
        <v>10141.39560242</v>
      </c>
      <c r="I46" s="146">
        <f t="shared" si="22"/>
        <v>15.902470402348143</v>
      </c>
      <c r="J46" s="48">
        <v>7682.35208797</v>
      </c>
      <c r="K46" s="146">
        <f t="shared" si="23"/>
        <v>21.974223101436582</v>
      </c>
      <c r="L46" s="48">
        <f t="shared" si="4"/>
        <v>17823.747690389999</v>
      </c>
      <c r="M46" s="48">
        <f t="shared" si="24"/>
        <v>18.052436168100673</v>
      </c>
    </row>
    <row r="47" spans="1:13" x14ac:dyDescent="0.2">
      <c r="A47" s="138" t="s">
        <v>200</v>
      </c>
      <c r="B47" s="49">
        <v>1262.39660845</v>
      </c>
      <c r="C47" s="137">
        <f t="shared" si="20"/>
        <v>2.9180262086465651</v>
      </c>
      <c r="D47" s="49">
        <v>547.21993017</v>
      </c>
      <c r="E47" s="137">
        <f t="shared" si="21"/>
        <v>1.8447240110362091</v>
      </c>
      <c r="F47" s="49">
        <f t="shared" si="3"/>
        <v>1809.61653862</v>
      </c>
      <c r="G47" s="49">
        <f t="shared" si="21"/>
        <v>2.4814402277526444</v>
      </c>
      <c r="H47" s="49">
        <v>3600.8555085600001</v>
      </c>
      <c r="I47" s="137">
        <f t="shared" si="22"/>
        <v>5.6464120317270101</v>
      </c>
      <c r="J47" s="49">
        <v>1135.8234708299999</v>
      </c>
      <c r="K47" s="137">
        <f t="shared" si="23"/>
        <v>3.2488537450594297</v>
      </c>
      <c r="L47" s="49">
        <f t="shared" si="4"/>
        <v>4736.6789793899998</v>
      </c>
      <c r="M47" s="49">
        <f t="shared" si="24"/>
        <v>4.7974531736850023</v>
      </c>
    </row>
    <row r="48" spans="1:13" x14ac:dyDescent="0.2">
      <c r="A48" s="147" t="s">
        <v>201</v>
      </c>
      <c r="B48" s="48">
        <v>518.36237715999994</v>
      </c>
      <c r="C48" s="146">
        <f t="shared" si="20"/>
        <v>1.198193176379343</v>
      </c>
      <c r="D48" s="48">
        <v>61.796938869999998</v>
      </c>
      <c r="E48" s="146">
        <f t="shared" si="21"/>
        <v>0.20832263347318317</v>
      </c>
      <c r="F48" s="48">
        <f t="shared" si="3"/>
        <v>580.1593160299999</v>
      </c>
      <c r="G48" s="48">
        <f t="shared" si="21"/>
        <v>0.79554459996268212</v>
      </c>
      <c r="H48" s="48">
        <v>517.07269012999996</v>
      </c>
      <c r="I48" s="146">
        <f t="shared" si="22"/>
        <v>0.81080883470246445</v>
      </c>
      <c r="J48" s="48">
        <v>40.890516030000001</v>
      </c>
      <c r="K48" s="146">
        <f t="shared" si="23"/>
        <v>0.11696122641698919</v>
      </c>
      <c r="L48" s="48">
        <f t="shared" si="4"/>
        <v>557.96320615999991</v>
      </c>
      <c r="M48" s="48">
        <f t="shared" si="24"/>
        <v>0.56512218071752773</v>
      </c>
    </row>
    <row r="49" spans="1:13" x14ac:dyDescent="0.2">
      <c r="A49" s="138" t="s">
        <v>202</v>
      </c>
      <c r="B49" s="49">
        <v>2098.8059513799999</v>
      </c>
      <c r="C49" s="137">
        <f t="shared" si="20"/>
        <v>4.8513840515698732</v>
      </c>
      <c r="D49" s="49">
        <v>861.98559933000001</v>
      </c>
      <c r="E49" s="137">
        <f t="shared" si="21"/>
        <v>2.9058253264962373</v>
      </c>
      <c r="F49" s="49">
        <f t="shared" si="3"/>
        <v>2960.7915507099997</v>
      </c>
      <c r="G49" s="49">
        <f t="shared" si="21"/>
        <v>4.0599912208609199</v>
      </c>
      <c r="H49" s="49">
        <v>3601.8073687999999</v>
      </c>
      <c r="I49" s="137">
        <f t="shared" si="22"/>
        <v>5.6479046201129872</v>
      </c>
      <c r="J49" s="49">
        <v>1077.3365203000001</v>
      </c>
      <c r="K49" s="137">
        <f t="shared" si="23"/>
        <v>3.0815605404845652</v>
      </c>
      <c r="L49" s="49">
        <f t="shared" si="4"/>
        <v>4679.1438890999998</v>
      </c>
      <c r="M49" s="49">
        <f t="shared" si="24"/>
        <v>4.7391798765688105</v>
      </c>
    </row>
    <row r="50" spans="1:13" x14ac:dyDescent="0.2">
      <c r="A50" s="147" t="s">
        <v>203</v>
      </c>
      <c r="B50" s="48">
        <v>351.91035772999999</v>
      </c>
      <c r="C50" s="146">
        <f t="shared" si="20"/>
        <v>0.81343980178397346</v>
      </c>
      <c r="D50" s="48">
        <v>387.99204388000004</v>
      </c>
      <c r="E50" s="146">
        <f t="shared" si="21"/>
        <v>1.3079535301539518</v>
      </c>
      <c r="F50" s="48">
        <f t="shared" si="3"/>
        <v>739.90240160999997</v>
      </c>
      <c r="G50" s="48">
        <f t="shared" si="21"/>
        <v>1.0145926193656389</v>
      </c>
      <c r="H50" s="48">
        <v>605.31892727999991</v>
      </c>
      <c r="I50" s="146">
        <f t="shared" si="22"/>
        <v>0.94918556601364601</v>
      </c>
      <c r="J50" s="48">
        <v>725.51007808999998</v>
      </c>
      <c r="K50" s="146">
        <f t="shared" si="23"/>
        <v>2.0752134418904276</v>
      </c>
      <c r="L50" s="48">
        <f t="shared" si="4"/>
        <v>1330.8290053699998</v>
      </c>
      <c r="M50" s="48">
        <f t="shared" si="24"/>
        <v>1.3479042728512249</v>
      </c>
    </row>
    <row r="51" spans="1:13" ht="13.5" x14ac:dyDescent="0.25">
      <c r="A51" s="140" t="s">
        <v>204</v>
      </c>
      <c r="B51" s="133">
        <f>B16-B17-B40</f>
        <v>1126.7451708700155</v>
      </c>
      <c r="C51" s="134">
        <f t="shared" si="20"/>
        <v>2.6044682923392699</v>
      </c>
      <c r="D51" s="133">
        <f>D16-D17-D40</f>
        <v>1588.8410694499998</v>
      </c>
      <c r="E51" s="134">
        <f t="shared" si="21"/>
        <v>5.3561157204642091</v>
      </c>
      <c r="F51" s="133">
        <f t="shared" si="3"/>
        <v>2715.5862403200153</v>
      </c>
      <c r="G51" s="133">
        <f t="shared" si="21"/>
        <v>3.7237529580716724</v>
      </c>
      <c r="H51" s="133">
        <f>H16-H17-H40</f>
        <v>2394.8179538999939</v>
      </c>
      <c r="I51" s="134">
        <f t="shared" si="22"/>
        <v>3.7552545156426871</v>
      </c>
      <c r="J51" s="133">
        <f>J16-J17-J40</f>
        <v>2034.7201210600033</v>
      </c>
      <c r="K51" s="134">
        <f t="shared" si="23"/>
        <v>5.820013633476826</v>
      </c>
      <c r="L51" s="133">
        <f t="shared" si="4"/>
        <v>4429.5380749599972</v>
      </c>
      <c r="M51" s="133">
        <f t="shared" si="24"/>
        <v>4.486371482665283</v>
      </c>
    </row>
    <row r="52" spans="1:13" x14ac:dyDescent="0.2">
      <c r="A52" s="145" t="s">
        <v>183</v>
      </c>
      <c r="B52" s="48"/>
      <c r="C52" s="146"/>
      <c r="D52" s="48"/>
      <c r="E52" s="146"/>
      <c r="F52" s="48"/>
      <c r="G52" s="48"/>
      <c r="H52" s="48"/>
      <c r="I52" s="146"/>
      <c r="J52" s="48"/>
      <c r="K52" s="146"/>
      <c r="L52" s="48"/>
      <c r="M52" s="48"/>
    </row>
    <row r="53" spans="1:13" x14ac:dyDescent="0.2">
      <c r="A53" s="138" t="s">
        <v>52</v>
      </c>
      <c r="B53" s="49">
        <v>59.761394500000002</v>
      </c>
      <c r="C53" s="137">
        <f>B53/B$5*100</f>
        <v>0.13813829524651611</v>
      </c>
      <c r="D53" s="49">
        <v>82.618038679999998</v>
      </c>
      <c r="E53" s="137">
        <f>D53/D$5*100</f>
        <v>0.27851229696690172</v>
      </c>
      <c r="F53" s="49">
        <f t="shared" si="3"/>
        <v>142.37943318000001</v>
      </c>
      <c r="G53" s="49">
        <f>F53/F$5*100</f>
        <v>0.19523807699442236</v>
      </c>
      <c r="H53" s="49">
        <v>72.598760420000005</v>
      </c>
      <c r="I53" s="137">
        <f>H53/H$5*100</f>
        <v>0.11384031193406166</v>
      </c>
      <c r="J53" s="49">
        <v>190.39523431999999</v>
      </c>
      <c r="K53" s="137">
        <f>J53/J$5*100</f>
        <v>0.54459718957029835</v>
      </c>
      <c r="L53" s="49">
        <f t="shared" si="4"/>
        <v>262.99399474000001</v>
      </c>
      <c r="M53" s="49">
        <f>L53/L$5*100</f>
        <v>0.2663683522179488</v>
      </c>
    </row>
    <row r="54" spans="1:13" x14ac:dyDescent="0.2">
      <c r="A54" s="147" t="s">
        <v>44</v>
      </c>
      <c r="B54" s="48">
        <v>171.52291145000001</v>
      </c>
      <c r="C54" s="146">
        <f>B54/B$5*100</f>
        <v>0.39647472723251359</v>
      </c>
      <c r="D54" s="48">
        <v>65.375742250000002</v>
      </c>
      <c r="E54" s="146">
        <f>D54/D$5*100</f>
        <v>0.22038707806278832</v>
      </c>
      <c r="F54" s="48">
        <f t="shared" si="3"/>
        <v>236.89865370000001</v>
      </c>
      <c r="G54" s="48">
        <f>F54/F$5*100</f>
        <v>0.32484774351140305</v>
      </c>
      <c r="H54" s="48">
        <v>609.15318246000004</v>
      </c>
      <c r="I54" s="146">
        <f>H54/H$5*100</f>
        <v>0.95519796626952891</v>
      </c>
      <c r="J54" s="48">
        <v>120.38882298999999</v>
      </c>
      <c r="K54" s="146">
        <f>J54/J$5*100</f>
        <v>0.34435428434010457</v>
      </c>
      <c r="L54" s="48">
        <f t="shared" si="4"/>
        <v>729.54200545000003</v>
      </c>
      <c r="M54" s="48">
        <f>L54/L$5*100</f>
        <v>0.73890243029164582</v>
      </c>
    </row>
    <row r="55" spans="1:13" x14ac:dyDescent="0.2">
      <c r="A55" s="138" t="s">
        <v>205</v>
      </c>
      <c r="B55" s="49">
        <v>613.15374564000001</v>
      </c>
      <c r="C55" s="137">
        <f>B55/B$5*100</f>
        <v>1.4173031579228887</v>
      </c>
      <c r="D55" s="49">
        <v>1018.03031207</v>
      </c>
      <c r="E55" s="137">
        <f>D55/D$5*100</f>
        <v>3.4318650639328818</v>
      </c>
      <c r="F55" s="49">
        <f t="shared" si="3"/>
        <v>1631.1840577100002</v>
      </c>
      <c r="G55" s="49">
        <f>F55/F$5*100</f>
        <v>2.2367643383482338</v>
      </c>
      <c r="H55" s="49">
        <v>925.32619173000001</v>
      </c>
      <c r="I55" s="137">
        <f>H55/H$5*100</f>
        <v>1.4509810043296678</v>
      </c>
      <c r="J55" s="49">
        <v>1183.4903214000001</v>
      </c>
      <c r="K55" s="137">
        <f>J55/J$5*100</f>
        <v>3.3851976664228149</v>
      </c>
      <c r="L55" s="49">
        <f t="shared" si="4"/>
        <v>2108.8165131300002</v>
      </c>
      <c r="M55" s="49">
        <f>L55/L$5*100</f>
        <v>2.1358737878701972</v>
      </c>
    </row>
    <row r="56" spans="1:13" x14ac:dyDescent="0.2">
      <c r="C56" s="117"/>
      <c r="D56" s="117"/>
      <c r="E56" s="117"/>
      <c r="F56" s="117"/>
      <c r="G56" s="117"/>
    </row>
    <row r="57" spans="1:13" x14ac:dyDescent="0.2">
      <c r="C57" s="117"/>
      <c r="D57" s="117"/>
      <c r="E57" s="117"/>
      <c r="F57" s="117"/>
      <c r="G57" s="117"/>
    </row>
    <row r="58" spans="1:13" x14ac:dyDescent="0.2">
      <c r="C58" s="117"/>
      <c r="D58" s="117"/>
      <c r="E58" s="117"/>
      <c r="F58" s="117"/>
      <c r="G58" s="117"/>
    </row>
    <row r="59" spans="1:13" x14ac:dyDescent="0.2">
      <c r="C59" s="117"/>
      <c r="D59" s="117"/>
      <c r="E59" s="117"/>
      <c r="F59" s="117"/>
      <c r="G59" s="117"/>
    </row>
    <row r="60" spans="1:13" x14ac:dyDescent="0.2">
      <c r="C60" s="117"/>
      <c r="D60" s="117"/>
      <c r="E60" s="117"/>
      <c r="F60" s="117"/>
      <c r="G60" s="117"/>
    </row>
    <row r="61" spans="1:13" x14ac:dyDescent="0.2">
      <c r="C61" s="117"/>
      <c r="D61" s="117"/>
      <c r="E61" s="117"/>
      <c r="F61" s="117"/>
      <c r="G61" s="117"/>
    </row>
    <row r="62" spans="1:13" x14ac:dyDescent="0.2">
      <c r="C62" s="117"/>
      <c r="D62" s="117"/>
      <c r="E62" s="117"/>
      <c r="F62" s="117"/>
      <c r="G62" s="117"/>
    </row>
    <row r="63" spans="1:13" x14ac:dyDescent="0.2">
      <c r="C63" s="117"/>
      <c r="D63" s="117"/>
      <c r="E63" s="117"/>
      <c r="F63" s="117"/>
      <c r="G63" s="117"/>
    </row>
    <row r="64" spans="1:13" x14ac:dyDescent="0.2">
      <c r="C64" s="117"/>
      <c r="D64" s="117"/>
      <c r="E64" s="117"/>
      <c r="F64" s="117"/>
      <c r="G64" s="117"/>
    </row>
  </sheetData>
  <mergeCells count="4">
    <mergeCell ref="A1:K1"/>
    <mergeCell ref="A3:A4"/>
    <mergeCell ref="B3:G3"/>
    <mergeCell ref="H3:M3"/>
  </mergeCells>
  <printOptions horizontalCentered="1"/>
  <pageMargins left="0.19685039370078741" right="0.19685039370078741" top="0.19685039370078741" bottom="0.19685039370078741" header="0.23622047244094491" footer="0.19685039370078741"/>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Мазмұны </vt:lpstr>
      <vt:lpstr>1. Cыртқы сауда айналымы</vt:lpstr>
      <vt:lpstr>2. Тауарлардың  құрылымы</vt:lpstr>
      <vt:lpstr>3. Тауарлардың  экспорты</vt:lpstr>
      <vt:lpstr>4. Географиялық құрылымы</vt:lpstr>
      <vt:lpstr>'1. Cыртқы сауда айналымы'!Область_печати</vt:lpstr>
      <vt:lpstr>'2. Тауарлардың  құрылымы'!Область_печати</vt:lpstr>
      <vt:lpstr>'3. Тауарлардың  экспорты'!Область_печати</vt:lpstr>
      <vt:lpstr>'4. Географиялық құрылымы'!Область_печати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Оксана Елизарова</dc:creator>
  <cp:lastModifiedBy>Гулден Жаксылыкова</cp:lastModifiedBy>
  <cp:lastPrinted>2020-12-30T06:09:00Z</cp:lastPrinted>
  <dcterms:created xsi:type="dcterms:W3CDTF">2014-04-01T03:37:01Z</dcterms:created>
  <dcterms:modified xsi:type="dcterms:W3CDTF">2023-01-13T10:18:04Z</dcterms:modified>
</cp:coreProperties>
</file>