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385" yWindow="-15" windowWidth="14415" windowHeight="11760" tabRatio="634"/>
  </bookViews>
  <sheets>
    <sheet name="Содержание" sheetId="14" r:id="rId1"/>
    <sheet name="1. Внешнеторговый оборот" sheetId="6" r:id="rId2"/>
    <sheet name="2. Структура экспорта и импорта" sheetId="2" r:id="rId3"/>
    <sheet name="3. Экспорт отдельных товаров" sheetId="8" r:id="rId4"/>
    <sheet name="4. Географическая структура" sheetId="12" r:id="rId5"/>
  </sheets>
  <externalReferences>
    <externalReference r:id="rId6"/>
    <externalReference r:id="rId7"/>
  </externalReferences>
  <definedNames>
    <definedName name="DelKreditor" localSheetId="4">#REF!,#REF!</definedName>
    <definedName name="DelKreditor" localSheetId="0">#REF!,#REF!</definedName>
    <definedName name="DelKreditor">#REF!,#REF!</definedName>
    <definedName name="delstr" localSheetId="4">#REF!,#REF!,#REF!</definedName>
    <definedName name="delstr" localSheetId="0">#REF!,#REF!,#REF!</definedName>
    <definedName name="delstr">#REF!,#REF!,#REF!</definedName>
    <definedName name="DELVD" localSheetId="4">#REF!,#REF!,#REF!,#REF!,#REF!,#REF!,#REF!,#REF!,#REF!,#REF!,#REF!,#REF!,#REF!,#REF!,#REF!,#REF!,#REF!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4">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4">#REF!</definedName>
    <definedName name="DelZaim" localSheetId="0">#REF!</definedName>
    <definedName name="DelZaim">#REF!</definedName>
    <definedName name="ghddfg" localSheetId="4">#REF!</definedName>
    <definedName name="ghddfg" localSheetId="0">#REF!</definedName>
    <definedName name="ghddfg">#REF!</definedName>
    <definedName name="kurs1q06" localSheetId="4">[1]банки!#REF!</definedName>
    <definedName name="kurs1q06" localSheetId="0">[1]банки!#REF!</definedName>
    <definedName name="kurs1q06">[1]банки!#REF!</definedName>
    <definedName name="kurs1q07" localSheetId="4">[1]банки!#REF!</definedName>
    <definedName name="kurs1q07" localSheetId="0">[1]банки!#REF!</definedName>
    <definedName name="kurs1q07">[1]банки!#REF!</definedName>
    <definedName name="kurs2q06" localSheetId="4">[1]банки!#REF!</definedName>
    <definedName name="kurs2q06" localSheetId="0">[1]банки!#REF!</definedName>
    <definedName name="kurs2q06">[1]банки!#REF!</definedName>
    <definedName name="kurs2q07" localSheetId="4">[1]банки!#REF!</definedName>
    <definedName name="kurs2q07" localSheetId="0">[1]банки!#REF!</definedName>
    <definedName name="kurs2q07">[1]банки!#REF!</definedName>
    <definedName name="kurs3q06" localSheetId="0">[1]банки!#REF!</definedName>
    <definedName name="kurs3q06">[1]банки!#REF!</definedName>
    <definedName name="kurs3q07" localSheetId="0">[1]банки!#REF!</definedName>
    <definedName name="kurs3q07">[1]банки!#REF!</definedName>
    <definedName name="kurs4q05" localSheetId="0">[1]банки!#REF!</definedName>
    <definedName name="kurs4q05">[1]банки!#REF!</definedName>
    <definedName name="kurs4q06" localSheetId="0">[1]банки!#REF!</definedName>
    <definedName name="kurs4q06">[1]банки!#REF!</definedName>
    <definedName name="kurs4q07" localSheetId="0">[1]банки!#REF!</definedName>
    <definedName name="kurs4q07">[1]банки!#REF!</definedName>
    <definedName name="p_zone" localSheetId="4">#REF!</definedName>
    <definedName name="p_zone" localSheetId="0">#REF!</definedName>
    <definedName name="p_zone">#REF!</definedName>
    <definedName name="p1_col_code" localSheetId="4">#REF!</definedName>
    <definedName name="p1_col_code" localSheetId="0">#REF!</definedName>
    <definedName name="p1_col_code">#REF!</definedName>
    <definedName name="p1_col_name" localSheetId="4">#REF!</definedName>
    <definedName name="p1_col_name" localSheetId="0">#REF!</definedName>
    <definedName name="p1_col_name">#REF!</definedName>
    <definedName name="p1_data" localSheetId="0">#REF!</definedName>
    <definedName name="p1_data">#REF!</definedName>
    <definedName name="p1_str_code" localSheetId="0">#REF!</definedName>
    <definedName name="p1_str_code">#REF!</definedName>
    <definedName name="p1_str_name" localSheetId="0">#REF!</definedName>
    <definedName name="p1_str_name">#REF!</definedName>
    <definedName name="p1_title_periods" localSheetId="0">#REF!</definedName>
    <definedName name="p1_title_periods">#REF!</definedName>
    <definedName name="база" localSheetId="0">#REF!</definedName>
    <definedName name="база">#REF!</definedName>
    <definedName name="Внешнеторговый_оборот_Республики_Казахстан_в_2018_и_2019_годах" localSheetId="1">Содержание!$D$20</definedName>
    <definedName name="_xlnm.Print_Area" localSheetId="1">'1. Внешнеторговый оборот'!$A$1:$R$37</definedName>
    <definedName name="_xlnm.Print_Area" localSheetId="2">'2. Структура экспорта и импорта'!$A$1:$O$30</definedName>
    <definedName name="_xlnm.Print_Area" localSheetId="3">'3. Экспорт отдельных товаров'!$A$1:$H$38</definedName>
    <definedName name="_xlnm.Print_Area" localSheetId="4">'4. Географическая структура'!$A$1:$M$55</definedName>
    <definedName name="р2_графа1_сравн_пред_гр7" localSheetId="4">#REF!</definedName>
    <definedName name="р2_графа1_сравн_пред_гр7" localSheetId="0">#REF!</definedName>
    <definedName name="р2_графа1_сравн_пред_гр7">#REF!</definedName>
    <definedName name="р2_графа7_контроль" localSheetId="4">#REF!</definedName>
    <definedName name="р2_графа7_контроль" localSheetId="0">#REF!</definedName>
    <definedName name="р2_графа7_контроль">#REF!</definedName>
    <definedName name="рр1" localSheetId="4">'[2]р1 СНГ'!#REF!</definedName>
    <definedName name="рр1" localSheetId="0">'[2]р1 СНГ'!#REF!</definedName>
    <definedName name="рр1">'[2]р1 СНГ'!#REF!</definedName>
  </definedNames>
  <calcPr calcId="144525"/>
</workbook>
</file>

<file path=xl/calcChain.xml><?xml version="1.0" encoding="utf-8"?>
<calcChain xmlns="http://schemas.openxmlformats.org/spreadsheetml/2006/main">
  <c r="G30" i="6" l="1"/>
  <c r="F30" i="6"/>
  <c r="E30" i="6"/>
  <c r="D30" i="6"/>
  <c r="C30" i="6"/>
  <c r="L30" i="6"/>
  <c r="K30" i="6"/>
  <c r="J30" i="6"/>
  <c r="I30" i="6"/>
  <c r="H30" i="6"/>
  <c r="C17" i="6"/>
  <c r="D17" i="6"/>
  <c r="E17" i="6"/>
  <c r="F17" i="6"/>
  <c r="K17" i="6"/>
  <c r="J17" i="6"/>
  <c r="I17" i="6"/>
  <c r="H17" i="6"/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E28" i="12"/>
  <c r="E27" i="12"/>
  <c r="E26" i="12"/>
  <c r="E25" i="12"/>
  <c r="E24" i="12"/>
  <c r="E23" i="12"/>
  <c r="E22" i="12"/>
  <c r="E21" i="12"/>
  <c r="I6" i="12" l="1"/>
  <c r="D51" i="12"/>
  <c r="B51" i="12"/>
  <c r="J51" i="12"/>
  <c r="H51" i="12"/>
  <c r="C6" i="12" l="1"/>
  <c r="E6" i="12"/>
  <c r="I18" i="12"/>
  <c r="I17" i="12"/>
  <c r="I40" i="12"/>
  <c r="L55" i="12" l="1"/>
  <c r="K55" i="12"/>
  <c r="I55" i="12"/>
  <c r="F55" i="12"/>
  <c r="E55" i="12"/>
  <c r="C55" i="12"/>
  <c r="L54" i="12"/>
  <c r="K54" i="12"/>
  <c r="I54" i="12"/>
  <c r="F54" i="12"/>
  <c r="E54" i="12"/>
  <c r="C54" i="12"/>
  <c r="L53" i="12"/>
  <c r="K53" i="12"/>
  <c r="I53" i="12"/>
  <c r="F53" i="12"/>
  <c r="E53" i="12"/>
  <c r="C53" i="12"/>
  <c r="C51" i="12"/>
  <c r="L50" i="12"/>
  <c r="K50" i="12"/>
  <c r="I50" i="12"/>
  <c r="F50" i="12"/>
  <c r="E50" i="12"/>
  <c r="C50" i="12"/>
  <c r="L49" i="12"/>
  <c r="K49" i="12"/>
  <c r="I49" i="12"/>
  <c r="F49" i="12"/>
  <c r="E49" i="12"/>
  <c r="C49" i="12"/>
  <c r="L48" i="12"/>
  <c r="K48" i="12"/>
  <c r="I48" i="12"/>
  <c r="F48" i="12"/>
  <c r="E48" i="12"/>
  <c r="C48" i="12"/>
  <c r="L47" i="12"/>
  <c r="K47" i="12"/>
  <c r="I47" i="12"/>
  <c r="F47" i="12"/>
  <c r="E47" i="12"/>
  <c r="C47" i="12"/>
  <c r="L46" i="12"/>
  <c r="K46" i="12"/>
  <c r="I46" i="12"/>
  <c r="F46" i="12"/>
  <c r="E46" i="12"/>
  <c r="C46" i="12"/>
  <c r="L45" i="12"/>
  <c r="K45" i="12"/>
  <c r="I45" i="12"/>
  <c r="F45" i="12"/>
  <c r="E45" i="12"/>
  <c r="C45" i="12"/>
  <c r="L44" i="12"/>
  <c r="K44" i="12"/>
  <c r="I44" i="12"/>
  <c r="F44" i="12"/>
  <c r="E44" i="12"/>
  <c r="C44" i="12"/>
  <c r="L43" i="12"/>
  <c r="K43" i="12"/>
  <c r="I43" i="12"/>
  <c r="F43" i="12"/>
  <c r="E43" i="12"/>
  <c r="C43" i="12"/>
  <c r="L42" i="12"/>
  <c r="K42" i="12"/>
  <c r="I42" i="12"/>
  <c r="F42" i="12"/>
  <c r="E42" i="12"/>
  <c r="C42" i="12"/>
  <c r="L40" i="12"/>
  <c r="K40" i="12"/>
  <c r="F40" i="12"/>
  <c r="E40" i="12"/>
  <c r="C40" i="12"/>
  <c r="L39" i="12"/>
  <c r="K39" i="12"/>
  <c r="I39" i="12"/>
  <c r="F39" i="12"/>
  <c r="E39" i="12"/>
  <c r="C39" i="12"/>
  <c r="L38" i="12"/>
  <c r="K38" i="12"/>
  <c r="I38" i="12"/>
  <c r="F38" i="12"/>
  <c r="E38" i="12"/>
  <c r="C38" i="12"/>
  <c r="L37" i="12"/>
  <c r="K37" i="12"/>
  <c r="I37" i="12"/>
  <c r="F37" i="12"/>
  <c r="E37" i="12"/>
  <c r="C37" i="12"/>
  <c r="L36" i="12"/>
  <c r="K36" i="12"/>
  <c r="I36" i="12"/>
  <c r="F36" i="12"/>
  <c r="E36" i="12"/>
  <c r="C36" i="12"/>
  <c r="L35" i="12"/>
  <c r="K35" i="12"/>
  <c r="I35" i="12"/>
  <c r="F35" i="12"/>
  <c r="E35" i="12"/>
  <c r="C35" i="12"/>
  <c r="L34" i="12"/>
  <c r="K34" i="12"/>
  <c r="I34" i="12"/>
  <c r="F34" i="12"/>
  <c r="E34" i="12"/>
  <c r="C34" i="12"/>
  <c r="L33" i="12"/>
  <c r="K33" i="12"/>
  <c r="I33" i="12"/>
  <c r="F33" i="12"/>
  <c r="E33" i="12"/>
  <c r="C33" i="12"/>
  <c r="L32" i="12"/>
  <c r="K32" i="12"/>
  <c r="I32" i="12"/>
  <c r="F32" i="12"/>
  <c r="E32" i="12"/>
  <c r="C32" i="12"/>
  <c r="L31" i="12"/>
  <c r="K31" i="12"/>
  <c r="I31" i="12"/>
  <c r="F31" i="12"/>
  <c r="E31" i="12"/>
  <c r="C31" i="12"/>
  <c r="J29" i="12"/>
  <c r="K29" i="12" s="1"/>
  <c r="H29" i="12"/>
  <c r="D29" i="12"/>
  <c r="E29" i="12" s="1"/>
  <c r="B29" i="12"/>
  <c r="L28" i="12"/>
  <c r="K28" i="12"/>
  <c r="I28" i="12"/>
  <c r="F28" i="12"/>
  <c r="C28" i="12"/>
  <c r="L27" i="12"/>
  <c r="K27" i="12"/>
  <c r="I27" i="12"/>
  <c r="F27" i="12"/>
  <c r="C27" i="12"/>
  <c r="L26" i="12"/>
  <c r="K26" i="12"/>
  <c r="I26" i="12"/>
  <c r="F26" i="12"/>
  <c r="C26" i="12"/>
  <c r="L25" i="12"/>
  <c r="K25" i="12"/>
  <c r="I25" i="12"/>
  <c r="F25" i="12"/>
  <c r="C25" i="12"/>
  <c r="L24" i="12"/>
  <c r="K24" i="12"/>
  <c r="I24" i="12"/>
  <c r="F24" i="12"/>
  <c r="C24" i="12"/>
  <c r="L23" i="12"/>
  <c r="K23" i="12"/>
  <c r="I23" i="12"/>
  <c r="F23" i="12"/>
  <c r="C23" i="12"/>
  <c r="L22" i="12"/>
  <c r="K22" i="12"/>
  <c r="I22" i="12"/>
  <c r="F22" i="12"/>
  <c r="C22" i="12"/>
  <c r="L21" i="12"/>
  <c r="K21" i="12"/>
  <c r="I21" i="12"/>
  <c r="F21" i="12"/>
  <c r="C21" i="12"/>
  <c r="L19" i="12"/>
  <c r="K19" i="12"/>
  <c r="I19" i="12"/>
  <c r="F19" i="12"/>
  <c r="E19" i="12"/>
  <c r="C19" i="12"/>
  <c r="L18" i="12"/>
  <c r="K18" i="12"/>
  <c r="F18" i="12"/>
  <c r="E18" i="12"/>
  <c r="C18" i="12"/>
  <c r="L17" i="12"/>
  <c r="K17" i="12"/>
  <c r="F17" i="12"/>
  <c r="E17" i="12"/>
  <c r="C17" i="12"/>
  <c r="K51" i="12"/>
  <c r="F16" i="12"/>
  <c r="E16" i="12"/>
  <c r="C16" i="12"/>
  <c r="J15" i="12"/>
  <c r="K15" i="12" s="1"/>
  <c r="H15" i="12"/>
  <c r="D15" i="12"/>
  <c r="B15" i="12"/>
  <c r="L14" i="12"/>
  <c r="K14" i="12"/>
  <c r="I14" i="12"/>
  <c r="F14" i="12"/>
  <c r="E14" i="12"/>
  <c r="C14" i="12"/>
  <c r="L13" i="12"/>
  <c r="K13" i="12"/>
  <c r="I13" i="12"/>
  <c r="F13" i="12"/>
  <c r="E13" i="12"/>
  <c r="C13" i="12"/>
  <c r="L12" i="12"/>
  <c r="K12" i="12"/>
  <c r="I12" i="12"/>
  <c r="F12" i="12"/>
  <c r="E12" i="12"/>
  <c r="C12" i="12"/>
  <c r="L11" i="12"/>
  <c r="K11" i="12"/>
  <c r="I11" i="12"/>
  <c r="F11" i="12"/>
  <c r="E11" i="12"/>
  <c r="C11" i="12"/>
  <c r="L10" i="12"/>
  <c r="K10" i="12"/>
  <c r="I10" i="12"/>
  <c r="F10" i="12"/>
  <c r="E10" i="12"/>
  <c r="C10" i="12"/>
  <c r="L9" i="12"/>
  <c r="K9" i="12"/>
  <c r="I9" i="12"/>
  <c r="F9" i="12"/>
  <c r="E9" i="12"/>
  <c r="C9" i="12"/>
  <c r="L8" i="12"/>
  <c r="K8" i="12"/>
  <c r="F8" i="12"/>
  <c r="E8" i="12"/>
  <c r="C8" i="12"/>
  <c r="L6" i="12"/>
  <c r="K6" i="12"/>
  <c r="F6" i="12"/>
  <c r="L5" i="12"/>
  <c r="K5" i="12"/>
  <c r="F5" i="12"/>
  <c r="E5" i="12"/>
  <c r="C5" i="12"/>
  <c r="E15" i="12" l="1"/>
  <c r="C15" i="12"/>
  <c r="G31" i="12"/>
  <c r="F29" i="12"/>
  <c r="G29" i="12" s="1"/>
  <c r="M42" i="12"/>
  <c r="L15" i="12"/>
  <c r="M15" i="12" s="1"/>
  <c r="L29" i="12"/>
  <c r="M29" i="12" s="1"/>
  <c r="M33" i="12"/>
  <c r="M36" i="12"/>
  <c r="M17" i="12"/>
  <c r="M23" i="12"/>
  <c r="M28" i="12"/>
  <c r="M46" i="12"/>
  <c r="M53" i="12"/>
  <c r="M54" i="12"/>
  <c r="M40" i="12"/>
  <c r="M39" i="12"/>
  <c r="M38" i="12"/>
  <c r="M22" i="12"/>
  <c r="M27" i="12"/>
  <c r="M45" i="12"/>
  <c r="M47" i="12"/>
  <c r="M49" i="12"/>
  <c r="M50" i="12"/>
  <c r="M35" i="12"/>
  <c r="M21" i="12"/>
  <c r="M26" i="12"/>
  <c r="M31" i="12"/>
  <c r="M34" i="12"/>
  <c r="M25" i="12"/>
  <c r="M48" i="12"/>
  <c r="M32" i="12"/>
  <c r="M37" i="12"/>
  <c r="M24" i="12"/>
  <c r="M6" i="12"/>
  <c r="M8" i="12"/>
  <c r="M9" i="12"/>
  <c r="M11" i="12"/>
  <c r="M12" i="12"/>
  <c r="M13" i="12"/>
  <c r="M5" i="12"/>
  <c r="M18" i="12"/>
  <c r="M19" i="12"/>
  <c r="M43" i="12"/>
  <c r="M44" i="12"/>
  <c r="G53" i="12"/>
  <c r="I29" i="12"/>
  <c r="G16" i="12"/>
  <c r="F51" i="12"/>
  <c r="G51" i="12" s="1"/>
  <c r="F15" i="12"/>
  <c r="I16" i="12"/>
  <c r="E51" i="12"/>
  <c r="G55" i="12"/>
  <c r="K16" i="12"/>
  <c r="G54" i="12"/>
  <c r="M10" i="12"/>
  <c r="M14" i="12"/>
  <c r="L16" i="12"/>
  <c r="M16" i="12" s="1"/>
  <c r="G19" i="12"/>
  <c r="M55" i="12"/>
  <c r="I51" i="12"/>
  <c r="G33" i="12"/>
  <c r="C29" i="12"/>
  <c r="I15" i="12"/>
  <c r="G5" i="12"/>
  <c r="G18" i="12"/>
  <c r="G21" i="12"/>
  <c r="G22" i="12"/>
  <c r="G23" i="12"/>
  <c r="G24" i="12"/>
  <c r="G25" i="12"/>
  <c r="G26" i="12"/>
  <c r="G27" i="12"/>
  <c r="G28" i="12"/>
  <c r="G17" i="12"/>
  <c r="G9" i="12"/>
  <c r="G10" i="12"/>
  <c r="G11" i="12"/>
  <c r="G12" i="12"/>
  <c r="G13" i="12"/>
  <c r="G14" i="12"/>
  <c r="G8" i="12"/>
  <c r="G32" i="12"/>
  <c r="G34" i="12"/>
  <c r="G35" i="12"/>
  <c r="G36" i="12"/>
  <c r="G37" i="12"/>
  <c r="G38" i="12"/>
  <c r="G39" i="12"/>
  <c r="G40" i="12"/>
  <c r="G42" i="12"/>
  <c r="G43" i="12"/>
  <c r="G44" i="12"/>
  <c r="G45" i="12"/>
  <c r="G46" i="12"/>
  <c r="G47" i="12"/>
  <c r="G48" i="12"/>
  <c r="G49" i="12"/>
  <c r="G50" i="12"/>
  <c r="G6" i="12"/>
  <c r="L51" i="12" l="1"/>
  <c r="M51" i="12" s="1"/>
  <c r="G15" i="12"/>
  <c r="H31" i="8"/>
  <c r="G31" i="8"/>
  <c r="F31" i="8"/>
  <c r="H30" i="8"/>
  <c r="G30" i="8"/>
  <c r="F30" i="8"/>
  <c r="H29" i="8"/>
  <c r="G29" i="8"/>
  <c r="F29" i="8"/>
  <c r="H28" i="8"/>
  <c r="G28" i="8"/>
  <c r="F28" i="8"/>
  <c r="H27" i="8"/>
  <c r="G27" i="8"/>
  <c r="F27" i="8"/>
  <c r="H26" i="8"/>
  <c r="G26" i="8"/>
  <c r="F26" i="8"/>
  <c r="H25" i="8"/>
  <c r="G25" i="8"/>
  <c r="F25" i="8"/>
  <c r="H24" i="8"/>
  <c r="G24" i="8"/>
  <c r="F24" i="8"/>
  <c r="H23" i="8"/>
  <c r="G23" i="8"/>
  <c r="F23" i="8"/>
  <c r="H22" i="8"/>
  <c r="G22" i="8"/>
  <c r="F22" i="8"/>
  <c r="H21" i="8"/>
  <c r="G21" i="8"/>
  <c r="F21" i="8"/>
  <c r="H20" i="8"/>
  <c r="G20" i="8"/>
  <c r="F20" i="8"/>
  <c r="H19" i="8"/>
  <c r="G19" i="8"/>
  <c r="F19" i="8"/>
  <c r="H18" i="8"/>
  <c r="G18" i="8"/>
  <c r="F18" i="8"/>
  <c r="H17" i="8"/>
  <c r="G17" i="8"/>
  <c r="F17" i="8"/>
  <c r="H16" i="8"/>
  <c r="G16" i="8"/>
  <c r="F16" i="8"/>
  <c r="H15" i="8"/>
  <c r="G15" i="8"/>
  <c r="F15" i="8"/>
  <c r="H14" i="8"/>
  <c r="G14" i="8"/>
  <c r="F14" i="8"/>
  <c r="H13" i="8"/>
  <c r="G13" i="8"/>
  <c r="F13" i="8"/>
  <c r="H12" i="8"/>
  <c r="G12" i="8"/>
  <c r="F12" i="8"/>
  <c r="H11" i="8"/>
  <c r="G11" i="8"/>
  <c r="F11" i="8"/>
  <c r="H10" i="8"/>
  <c r="G10" i="8"/>
  <c r="F10" i="8"/>
  <c r="F8" i="8"/>
  <c r="O28" i="2" l="1"/>
  <c r="M28" i="2"/>
  <c r="N28" i="2" s="1"/>
  <c r="L28" i="2"/>
  <c r="J28" i="2"/>
  <c r="H28" i="2"/>
  <c r="F28" i="2"/>
  <c r="G28" i="2" s="1"/>
  <c r="E28" i="2"/>
  <c r="C28" i="2"/>
  <c r="O27" i="2"/>
  <c r="M27" i="2"/>
  <c r="L27" i="2"/>
  <c r="J27" i="2"/>
  <c r="H27" i="2"/>
  <c r="F27" i="2"/>
  <c r="E27" i="2"/>
  <c r="C27" i="2"/>
  <c r="O26" i="2"/>
  <c r="M26" i="2"/>
  <c r="L26" i="2"/>
  <c r="J26" i="2"/>
  <c r="H26" i="2"/>
  <c r="F26" i="2"/>
  <c r="E26" i="2"/>
  <c r="C26" i="2"/>
  <c r="O25" i="2"/>
  <c r="M25" i="2"/>
  <c r="L25" i="2"/>
  <c r="J25" i="2"/>
  <c r="H25" i="2"/>
  <c r="F25" i="2"/>
  <c r="E25" i="2"/>
  <c r="C25" i="2"/>
  <c r="O24" i="2"/>
  <c r="M24" i="2"/>
  <c r="L24" i="2"/>
  <c r="J24" i="2"/>
  <c r="H24" i="2"/>
  <c r="F24" i="2"/>
  <c r="E24" i="2"/>
  <c r="C24" i="2"/>
  <c r="O23" i="2"/>
  <c r="M23" i="2"/>
  <c r="L23" i="2"/>
  <c r="J23" i="2"/>
  <c r="H23" i="2"/>
  <c r="F23" i="2"/>
  <c r="E23" i="2"/>
  <c r="C23" i="2"/>
  <c r="O22" i="2"/>
  <c r="M22" i="2"/>
  <c r="L22" i="2"/>
  <c r="J22" i="2"/>
  <c r="H22" i="2"/>
  <c r="F22" i="2"/>
  <c r="E22" i="2"/>
  <c r="C22" i="2"/>
  <c r="O21" i="2"/>
  <c r="M21" i="2"/>
  <c r="L21" i="2"/>
  <c r="J21" i="2"/>
  <c r="H21" i="2"/>
  <c r="F21" i="2"/>
  <c r="E21" i="2"/>
  <c r="C21" i="2"/>
  <c r="O20" i="2"/>
  <c r="M20" i="2"/>
  <c r="L20" i="2"/>
  <c r="J20" i="2"/>
  <c r="H20" i="2"/>
  <c r="F20" i="2"/>
  <c r="E20" i="2"/>
  <c r="C20" i="2"/>
  <c r="O19" i="2"/>
  <c r="M19" i="2"/>
  <c r="L19" i="2"/>
  <c r="J19" i="2"/>
  <c r="H19" i="2"/>
  <c r="F19" i="2"/>
  <c r="E19" i="2"/>
  <c r="C19" i="2"/>
  <c r="O18" i="2"/>
  <c r="M18" i="2"/>
  <c r="L18" i="2"/>
  <c r="J18" i="2"/>
  <c r="H18" i="2"/>
  <c r="F18" i="2"/>
  <c r="E18" i="2"/>
  <c r="C18" i="2"/>
  <c r="O17" i="2"/>
  <c r="M17" i="2"/>
  <c r="L17" i="2"/>
  <c r="J17" i="2"/>
  <c r="H17" i="2"/>
  <c r="F17" i="2"/>
  <c r="E17" i="2"/>
  <c r="C17" i="2"/>
  <c r="O16" i="2"/>
  <c r="M16" i="2"/>
  <c r="L16" i="2"/>
  <c r="J16" i="2"/>
  <c r="H16" i="2"/>
  <c r="F16" i="2"/>
  <c r="E16" i="2"/>
  <c r="C16" i="2"/>
  <c r="O15" i="2"/>
  <c r="M15" i="2"/>
  <c r="L15" i="2"/>
  <c r="J15" i="2"/>
  <c r="H15" i="2"/>
  <c r="F15" i="2"/>
  <c r="E15" i="2"/>
  <c r="C15" i="2"/>
  <c r="O14" i="2"/>
  <c r="M14" i="2"/>
  <c r="L14" i="2"/>
  <c r="J14" i="2"/>
  <c r="H14" i="2"/>
  <c r="F14" i="2"/>
  <c r="E14" i="2"/>
  <c r="C14" i="2"/>
  <c r="O13" i="2"/>
  <c r="M13" i="2"/>
  <c r="L13" i="2"/>
  <c r="J13" i="2"/>
  <c r="H13" i="2"/>
  <c r="F13" i="2"/>
  <c r="E13" i="2"/>
  <c r="C13" i="2"/>
  <c r="O12" i="2"/>
  <c r="M12" i="2"/>
  <c r="L12" i="2"/>
  <c r="J12" i="2"/>
  <c r="H12" i="2"/>
  <c r="F12" i="2"/>
  <c r="E12" i="2"/>
  <c r="C12" i="2"/>
  <c r="O11" i="2"/>
  <c r="M11" i="2"/>
  <c r="L11" i="2"/>
  <c r="J11" i="2"/>
  <c r="H11" i="2"/>
  <c r="F11" i="2"/>
  <c r="E11" i="2"/>
  <c r="C11" i="2"/>
  <c r="O10" i="2"/>
  <c r="M10" i="2"/>
  <c r="L10" i="2"/>
  <c r="J10" i="2"/>
  <c r="H10" i="2"/>
  <c r="F10" i="2"/>
  <c r="E10" i="2"/>
  <c r="C10" i="2"/>
  <c r="O9" i="2"/>
  <c r="M9" i="2"/>
  <c r="L9" i="2"/>
  <c r="J9" i="2"/>
  <c r="H9" i="2"/>
  <c r="F9" i="2"/>
  <c r="E9" i="2"/>
  <c r="C9" i="2"/>
  <c r="O8" i="2"/>
  <c r="M8" i="2"/>
  <c r="L8" i="2"/>
  <c r="J8" i="2"/>
  <c r="H8" i="2"/>
  <c r="F8" i="2"/>
  <c r="E8" i="2"/>
  <c r="C8" i="2"/>
  <c r="O7" i="2"/>
  <c r="M7" i="2"/>
  <c r="L7" i="2"/>
  <c r="J7" i="2"/>
  <c r="H7" i="2"/>
  <c r="F7" i="2"/>
  <c r="E7" i="2"/>
  <c r="C7" i="2"/>
  <c r="G17" i="2" l="1"/>
  <c r="G7" i="2"/>
  <c r="G18" i="2"/>
  <c r="G15" i="2"/>
  <c r="G25" i="2"/>
  <c r="G26" i="2"/>
  <c r="G16" i="2"/>
  <c r="G27" i="2"/>
  <c r="G8" i="2"/>
  <c r="G11" i="2"/>
  <c r="G21" i="2"/>
  <c r="G22" i="2"/>
  <c r="G19" i="2"/>
  <c r="G10" i="2"/>
  <c r="G12" i="2"/>
  <c r="G23" i="2"/>
  <c r="G9" i="2"/>
  <c r="G20" i="2"/>
  <c r="G13" i="2"/>
  <c r="G14" i="2"/>
  <c r="G24" i="2"/>
  <c r="K33" i="6"/>
  <c r="K34" i="6"/>
  <c r="K35" i="6"/>
  <c r="K6" i="6"/>
  <c r="K7" i="6"/>
  <c r="K8" i="6"/>
  <c r="J35" i="6" l="1"/>
  <c r="I35" i="6"/>
  <c r="H35" i="6"/>
  <c r="F35" i="6"/>
  <c r="N35" i="6" s="1"/>
  <c r="E35" i="6"/>
  <c r="D35" i="6"/>
  <c r="C35" i="6"/>
  <c r="J34" i="6"/>
  <c r="I34" i="6"/>
  <c r="H34" i="6"/>
  <c r="F34" i="6"/>
  <c r="E34" i="6"/>
  <c r="D34" i="6"/>
  <c r="C34" i="6"/>
  <c r="J33" i="6"/>
  <c r="I33" i="6"/>
  <c r="H33" i="6"/>
  <c r="F33" i="6"/>
  <c r="E33" i="6"/>
  <c r="D33" i="6"/>
  <c r="C33" i="6"/>
  <c r="L31" i="6"/>
  <c r="G31" i="6"/>
  <c r="L29" i="6"/>
  <c r="G29" i="6"/>
  <c r="L28" i="6"/>
  <c r="G28" i="6"/>
  <c r="L27" i="6"/>
  <c r="G27" i="6"/>
  <c r="T26" i="6"/>
  <c r="S26" i="6"/>
  <c r="R26" i="6"/>
  <c r="Q26" i="6"/>
  <c r="P26" i="6"/>
  <c r="O26" i="6"/>
  <c r="N26" i="6"/>
  <c r="M26" i="6"/>
  <c r="L26" i="6"/>
  <c r="G26" i="6"/>
  <c r="L25" i="6"/>
  <c r="G25" i="6"/>
  <c r="T24" i="6"/>
  <c r="S24" i="6"/>
  <c r="R24" i="6"/>
  <c r="Q24" i="6"/>
  <c r="P24" i="6"/>
  <c r="O24" i="6"/>
  <c r="N24" i="6"/>
  <c r="M24" i="6"/>
  <c r="L24" i="6"/>
  <c r="G24" i="6"/>
  <c r="L23" i="6"/>
  <c r="G23" i="6"/>
  <c r="T22" i="6"/>
  <c r="S22" i="6"/>
  <c r="R22" i="6"/>
  <c r="Q22" i="6"/>
  <c r="P22" i="6"/>
  <c r="O22" i="6"/>
  <c r="N22" i="6"/>
  <c r="M22" i="6"/>
  <c r="L22" i="6"/>
  <c r="G22" i="6"/>
  <c r="L21" i="6"/>
  <c r="G21" i="6"/>
  <c r="L20" i="6"/>
  <c r="G20" i="6"/>
  <c r="L19" i="6"/>
  <c r="G19" i="6"/>
  <c r="L18" i="6"/>
  <c r="G18" i="6"/>
  <c r="L16" i="6"/>
  <c r="G16" i="6"/>
  <c r="L15" i="6"/>
  <c r="G15" i="6"/>
  <c r="T14" i="6"/>
  <c r="S14" i="6"/>
  <c r="R14" i="6"/>
  <c r="Q14" i="6"/>
  <c r="P14" i="6"/>
  <c r="O14" i="6"/>
  <c r="N14" i="6"/>
  <c r="M14" i="6"/>
  <c r="L14" i="6"/>
  <c r="G14" i="6"/>
  <c r="L13" i="6"/>
  <c r="G13" i="6"/>
  <c r="G17" i="6" s="1"/>
  <c r="T12" i="6"/>
  <c r="S12" i="6"/>
  <c r="R12" i="6"/>
  <c r="Q12" i="6"/>
  <c r="P12" i="6"/>
  <c r="O12" i="6"/>
  <c r="N12" i="6"/>
  <c r="M12" i="6"/>
  <c r="L12" i="6"/>
  <c r="G12" i="6"/>
  <c r="L11" i="6"/>
  <c r="G11" i="6"/>
  <c r="T10" i="6"/>
  <c r="S10" i="6"/>
  <c r="R10" i="6"/>
  <c r="Q10" i="6"/>
  <c r="P10" i="6"/>
  <c r="O10" i="6"/>
  <c r="N10" i="6"/>
  <c r="M10" i="6"/>
  <c r="L10" i="6"/>
  <c r="G10" i="6"/>
  <c r="J8" i="6"/>
  <c r="I8" i="6"/>
  <c r="H8" i="6"/>
  <c r="F8" i="6"/>
  <c r="E8" i="6"/>
  <c r="D8" i="6"/>
  <c r="C8" i="6"/>
  <c r="J7" i="6"/>
  <c r="I7" i="6"/>
  <c r="H7" i="6"/>
  <c r="F7" i="6"/>
  <c r="E7" i="6"/>
  <c r="D7" i="6"/>
  <c r="C7" i="6"/>
  <c r="J6" i="6"/>
  <c r="I6" i="6"/>
  <c r="H6" i="6"/>
  <c r="F6" i="6"/>
  <c r="E6" i="6"/>
  <c r="D6" i="6"/>
  <c r="C6" i="6"/>
  <c r="L17" i="6" l="1"/>
  <c r="L34" i="6"/>
  <c r="G34" i="6"/>
  <c r="U24" i="6"/>
  <c r="G8" i="6"/>
  <c r="P33" i="6"/>
  <c r="Q34" i="6"/>
  <c r="O33" i="6"/>
  <c r="R33" i="6"/>
  <c r="P34" i="6"/>
  <c r="L6" i="6"/>
  <c r="R34" i="6"/>
  <c r="N33" i="6"/>
  <c r="R35" i="6"/>
  <c r="U26" i="6"/>
  <c r="U22" i="6"/>
  <c r="G33" i="6"/>
  <c r="G35" i="6"/>
  <c r="U10" i="6"/>
  <c r="G7" i="6"/>
  <c r="N34" i="6"/>
  <c r="M35" i="6"/>
  <c r="L35" i="6"/>
  <c r="G6" i="6"/>
  <c r="O35" i="6"/>
  <c r="S33" i="6"/>
  <c r="T33" i="6"/>
  <c r="L33" i="6"/>
  <c r="L7" i="6"/>
  <c r="U12" i="6"/>
  <c r="M33" i="6"/>
  <c r="P35" i="6"/>
  <c r="L8" i="6"/>
  <c r="U14" i="6"/>
  <c r="Q35" i="6"/>
  <c r="M34" i="6"/>
  <c r="Q33" i="6"/>
  <c r="O34" i="6"/>
  <c r="U34" i="6" l="1"/>
  <c r="U35" i="6"/>
  <c r="U33" i="6"/>
  <c r="T35" i="6"/>
  <c r="S35" i="6"/>
  <c r="T34" i="6"/>
  <c r="S34" i="6"/>
</calcChain>
</file>

<file path=xl/sharedStrings.xml><?xml version="1.0" encoding="utf-8"?>
<sst xmlns="http://schemas.openxmlformats.org/spreadsheetml/2006/main" count="283" uniqueCount="235">
  <si>
    <t>млн. долларов США</t>
  </si>
  <si>
    <t xml:space="preserve"> </t>
  </si>
  <si>
    <t>Структура экспорта и импорта по данным официальной статистики</t>
  </si>
  <si>
    <t>Наименование групп товаров</t>
  </si>
  <si>
    <t>экспорт</t>
  </si>
  <si>
    <t>%</t>
  </si>
  <si>
    <t>импорт</t>
  </si>
  <si>
    <t>Живые животные и продукция животноводства</t>
  </si>
  <si>
    <t>Продукты растительного происхождения</t>
  </si>
  <si>
    <t>Жиры и масла животного или растительного происхождения</t>
  </si>
  <si>
    <t>Продукты пищевой промышленности, алкоголь, табак</t>
  </si>
  <si>
    <t>Минеральные продукты</t>
  </si>
  <si>
    <t>Продукция химической промышленности</t>
  </si>
  <si>
    <t>Пластмассы и изделия из них: каучук</t>
  </si>
  <si>
    <t>Кожсырье, кожа, меховое сырье и изделия</t>
  </si>
  <si>
    <t>Древесина и изделия из древесины</t>
  </si>
  <si>
    <t>Бумажная масса</t>
  </si>
  <si>
    <t>Текстиль и текстильные изделия</t>
  </si>
  <si>
    <t>Обувь и головные уборы, зонты, трости</t>
  </si>
  <si>
    <t>Изделия из камня, гипса, цемента, асбеста</t>
  </si>
  <si>
    <t>Драгоценные и полудрагоценные камни, драгоценные металлы</t>
  </si>
  <si>
    <t>Неблагородные металлы и изделия из них</t>
  </si>
  <si>
    <t>Машины, оборудование, механизмы; электротехническое оборудование</t>
  </si>
  <si>
    <t>Средства наземного, воздушного и водного транспорта</t>
  </si>
  <si>
    <t>Приборы и аппараты оптические, фотографические</t>
  </si>
  <si>
    <t>Разные промышленные товары</t>
  </si>
  <si>
    <t>Произведения искусства; антиквариат</t>
  </si>
  <si>
    <t>Смешанные грузы</t>
  </si>
  <si>
    <t>Всего</t>
  </si>
  <si>
    <t>n1*p1</t>
  </si>
  <si>
    <t>n1*p0</t>
  </si>
  <si>
    <t>n0*p0</t>
  </si>
  <si>
    <t>A</t>
  </si>
  <si>
    <t>B</t>
  </si>
  <si>
    <t>C</t>
  </si>
  <si>
    <t>0201-0208</t>
  </si>
  <si>
    <t>10</t>
  </si>
  <si>
    <t>1101</t>
  </si>
  <si>
    <t>2601</t>
  </si>
  <si>
    <t>2610</t>
  </si>
  <si>
    <t>2701</t>
  </si>
  <si>
    <t>2709</t>
  </si>
  <si>
    <t>2710</t>
  </si>
  <si>
    <t>271121000</t>
  </si>
  <si>
    <t>280470</t>
  </si>
  <si>
    <t>281820</t>
  </si>
  <si>
    <t>Элементы химические радиоактивные и изотопы радиоактивные</t>
  </si>
  <si>
    <t>5201</t>
  </si>
  <si>
    <t>7106</t>
  </si>
  <si>
    <t>7108</t>
  </si>
  <si>
    <t>7202</t>
  </si>
  <si>
    <t>7208-7212</t>
  </si>
  <si>
    <t>7403</t>
  </si>
  <si>
    <t>7601</t>
  </si>
  <si>
    <t>7801</t>
  </si>
  <si>
    <t>7901</t>
  </si>
  <si>
    <t>8108</t>
  </si>
  <si>
    <t>Географическая структура внешней торговли по данным официальной статистики</t>
  </si>
  <si>
    <t>В С Е Г О</t>
  </si>
  <si>
    <t>СHГ</t>
  </si>
  <si>
    <t>в том числе:</t>
  </si>
  <si>
    <t>Беларусь</t>
  </si>
  <si>
    <t>Кыргызстан</t>
  </si>
  <si>
    <t>Российская Федерация</t>
  </si>
  <si>
    <t>Украина</t>
  </si>
  <si>
    <t>ОСТАЛЬHЫЕ СТРАHЫ МИРА</t>
  </si>
  <si>
    <t>ЕВРОПА</t>
  </si>
  <si>
    <t>Еврозона</t>
  </si>
  <si>
    <t>Германия</t>
  </si>
  <si>
    <t>Италия</t>
  </si>
  <si>
    <t>Hидерланды</t>
  </si>
  <si>
    <t>Финляндия</t>
  </si>
  <si>
    <t>Франция</t>
  </si>
  <si>
    <t>Страны вне зоны евро</t>
  </si>
  <si>
    <t>Великобритания</t>
  </si>
  <si>
    <t>Швейцария</t>
  </si>
  <si>
    <t>Венгрия</t>
  </si>
  <si>
    <t>Польша</t>
  </si>
  <si>
    <t>Чехия</t>
  </si>
  <si>
    <t>Румыния</t>
  </si>
  <si>
    <t>АЗИЯ</t>
  </si>
  <si>
    <t>Иран</t>
  </si>
  <si>
    <t>Китай</t>
  </si>
  <si>
    <t>Республика Корея</t>
  </si>
  <si>
    <t>Турция</t>
  </si>
  <si>
    <t>Япония</t>
  </si>
  <si>
    <t>ДРУГИЕ СТРАНЫ</t>
  </si>
  <si>
    <t>Канада</t>
  </si>
  <si>
    <t>США</t>
  </si>
  <si>
    <r>
      <t>Коэффициент товарной концентрации</t>
    </r>
    <r>
      <rPr>
        <b/>
        <i/>
        <vertAlign val="superscript"/>
        <sz val="10"/>
        <rFont val="Times New Roman"/>
        <family val="1"/>
        <charset val="204"/>
      </rPr>
      <t>1</t>
    </r>
  </si>
  <si>
    <t>Код ТНВЭД</t>
  </si>
  <si>
    <t>Наименование товарной группы</t>
  </si>
  <si>
    <t>Армения</t>
  </si>
  <si>
    <t>ЕВРАЗИЙСКИЙ ЭКОНОМИЧЕСКИЙ СОЮЗ</t>
  </si>
  <si>
    <t>Швеция</t>
  </si>
  <si>
    <t>Узбекистан</t>
  </si>
  <si>
    <t>Таджикистан</t>
  </si>
  <si>
    <t>Греция</t>
  </si>
  <si>
    <t>Испания</t>
  </si>
  <si>
    <t>Литва</t>
  </si>
  <si>
    <t>Болгария</t>
  </si>
  <si>
    <t>Хорватия</t>
  </si>
  <si>
    <t>Афганистан</t>
  </si>
  <si>
    <t>Вьетнам</t>
  </si>
  <si>
    <t>Индия</t>
  </si>
  <si>
    <t>ОАЭ</t>
  </si>
  <si>
    <t>Бразилия</t>
  </si>
  <si>
    <t>товарооборот</t>
  </si>
  <si>
    <t>A-C</t>
  </si>
  <si>
    <t>A-B</t>
  </si>
  <si>
    <t>B-C</t>
  </si>
  <si>
    <t xml:space="preserve">в том числе </t>
  </si>
  <si>
    <t>сальдо</t>
  </si>
  <si>
    <t>за счет изменения цены</t>
  </si>
  <si>
    <t>за счет изменения количества</t>
  </si>
  <si>
    <t>Стоимость экспорта</t>
  </si>
  <si>
    <t>Мясо и субпродукты</t>
  </si>
  <si>
    <t>Зерновые</t>
  </si>
  <si>
    <t>Мука</t>
  </si>
  <si>
    <t>Руды и концентраты железные</t>
  </si>
  <si>
    <t>Руды и концентраты хромовые</t>
  </si>
  <si>
    <t>Уголь каменный</t>
  </si>
  <si>
    <t>Нефть и газовый конденсат</t>
  </si>
  <si>
    <t>Продукты нефтепереработки</t>
  </si>
  <si>
    <t>Газ природный</t>
  </si>
  <si>
    <t>Фосфор</t>
  </si>
  <si>
    <t>Глинозем</t>
  </si>
  <si>
    <t>Волокно хлопковое</t>
  </si>
  <si>
    <t>Серебро</t>
  </si>
  <si>
    <t>Золото</t>
  </si>
  <si>
    <t>Ферросплавы</t>
  </si>
  <si>
    <t>Прокат черных металлов</t>
  </si>
  <si>
    <t>Медь рафинированная и сплавы</t>
  </si>
  <si>
    <t>Алюминий необработанный</t>
  </si>
  <si>
    <t>Свинец необработанный</t>
  </si>
  <si>
    <t>Цинк необработанный</t>
  </si>
  <si>
    <t>Титан и изделия из него</t>
  </si>
  <si>
    <t>Экспорт, всего</t>
  </si>
  <si>
    <t>в том числе основной экспортной номенклатуры товаров</t>
  </si>
  <si>
    <t>n0</t>
  </si>
  <si>
    <t>n1</t>
  </si>
  <si>
    <t>p0</t>
  </si>
  <si>
    <t>p1</t>
  </si>
  <si>
    <t>Обозначения:</t>
  </si>
  <si>
    <t>1 квартал</t>
  </si>
  <si>
    <t>2 квартал</t>
  </si>
  <si>
    <t>3 квартал</t>
  </si>
  <si>
    <t>4 квартал</t>
  </si>
  <si>
    <t>1 кв.14 г.</t>
  </si>
  <si>
    <t>4 кв.14г.</t>
  </si>
  <si>
    <t>Внешнеторговый оборот</t>
  </si>
  <si>
    <t>Официальная торговля</t>
  </si>
  <si>
    <t>Челночная торговля</t>
  </si>
  <si>
    <t>Экспорт ФОБ (официальная статистика)*</t>
  </si>
  <si>
    <t>Поправки по методологии платежного баланса</t>
  </si>
  <si>
    <t>Товары в портах</t>
  </si>
  <si>
    <t>Товары на переработку</t>
  </si>
  <si>
    <t>Чистый экспорт товаров в рамках перепродажи товаров за границей</t>
  </si>
  <si>
    <t>Прочие поправки</t>
  </si>
  <si>
    <t>Импорт СИФ (официальная статистика)*</t>
  </si>
  <si>
    <t>Корректировка до цен ФОБ (фрахт)*</t>
  </si>
  <si>
    <t>* данные статистической отчетности по взаимной торговле с государствами-членами Евразийского экономического союза и декларируемые внешнеторговые операции с третьими странами. В данных по официальной торговле стоимость импорта включена в ценах по типу СИФ с учетом расходов на транспортировку грузов до границы Казахстана, которые по классификации платежного баланса отражаются в статье "Услуги"</t>
  </si>
  <si>
    <t>Торговый баланс (сальдо)</t>
  </si>
  <si>
    <t>Основные товары по методологии платежного баланса</t>
  </si>
  <si>
    <t>Немонетарное золото</t>
  </si>
  <si>
    <t>Товары, приобретенные в рамках перепродажи товаров за границей (отрицательный кредит)</t>
  </si>
  <si>
    <t>Товары, проданные в рамках перепродажи товаров за границей</t>
  </si>
  <si>
    <t>Экспорт товаров (кредит)</t>
  </si>
  <si>
    <t>Импорт товаров (дебет)</t>
  </si>
  <si>
    <t>товаро-оборот</t>
  </si>
  <si>
    <t>2 кв.14г.</t>
  </si>
  <si>
    <t>1 кв.15г.</t>
  </si>
  <si>
    <t>млн.$</t>
  </si>
  <si>
    <t>ЕВРОПЕЙСКИЙ СОЮЗ</t>
  </si>
  <si>
    <t>3 кв.14г.</t>
  </si>
  <si>
    <t>2 кв.15г.</t>
  </si>
  <si>
    <t>Содержание:</t>
  </si>
  <si>
    <t xml:space="preserve">Лист 1. </t>
  </si>
  <si>
    <t xml:space="preserve">Лист 2. </t>
  </si>
  <si>
    <t xml:space="preserve">Лист 3. </t>
  </si>
  <si>
    <t xml:space="preserve">Лист 4. </t>
  </si>
  <si>
    <t xml:space="preserve"> Анализ цены и количественных поставок по экспорту отдельных товаров по данным официальной статистики</t>
  </si>
  <si>
    <t xml:space="preserve">Международная торговля товарами Республики Казахстан </t>
  </si>
  <si>
    <t>код строки</t>
  </si>
  <si>
    <t>всего</t>
  </si>
  <si>
    <t>10=13-25</t>
  </si>
  <si>
    <t>11=15-27</t>
  </si>
  <si>
    <t>12=17-29</t>
  </si>
  <si>
    <t>13=14+21+24</t>
  </si>
  <si>
    <t>14=15+16</t>
  </si>
  <si>
    <t>16=17+18+19+20</t>
  </si>
  <si>
    <t>17</t>
  </si>
  <si>
    <t>18</t>
  </si>
  <si>
    <t>19</t>
  </si>
  <si>
    <t>20</t>
  </si>
  <si>
    <t>21=22-23</t>
  </si>
  <si>
    <t>22</t>
  </si>
  <si>
    <t>23</t>
  </si>
  <si>
    <t>24</t>
  </si>
  <si>
    <t>25=26+35</t>
  </si>
  <si>
    <t>26=27+28</t>
  </si>
  <si>
    <t>27</t>
  </si>
  <si>
    <t>28=29+30+31+32+33</t>
  </si>
  <si>
    <t>29</t>
  </si>
  <si>
    <t>30</t>
  </si>
  <si>
    <t>31</t>
  </si>
  <si>
    <t>32</t>
  </si>
  <si>
    <t>33</t>
  </si>
  <si>
    <t>34</t>
  </si>
  <si>
    <t>36=13+25</t>
  </si>
  <si>
    <t>37=15+27</t>
  </si>
  <si>
    <t>38=17+29</t>
  </si>
  <si>
    <r>
      <t>1</t>
    </r>
    <r>
      <rPr>
        <sz val="9"/>
        <rFont val="Times New Roman"/>
        <family val="1"/>
        <charset val="204"/>
      </rPr>
      <t>Коэффициент концентрации рассчитывается как квадратный корень суммы квадратов отношений экспорта\импорта отдельных групп товаров к совокупному их объему. Увеличение коэффициента означает увеличение доли некоторых групп товаров в общем объеме.</t>
    </r>
  </si>
  <si>
    <t xml:space="preserve"> 2020 год</t>
  </si>
  <si>
    <t>2020 год</t>
  </si>
  <si>
    <t>январь-декабрь 2020 года</t>
  </si>
  <si>
    <t>количественные поставки экспорта за 2020г</t>
  </si>
  <si>
    <t>средневзвешенная контрактная цена товаров за  2020г</t>
  </si>
  <si>
    <t xml:space="preserve"> 2021 год</t>
  </si>
  <si>
    <t>январь-декабрь 2021 года</t>
  </si>
  <si>
    <t>Увеличение (+)/ уменьшение (-) экспорта за 2021г относительно 2020г</t>
  </si>
  <si>
    <t>количественные поставки экспорта за 2021г</t>
  </si>
  <si>
    <t>средневзвешенная контрактная цена товаров за  2021г</t>
  </si>
  <si>
    <t>стоимость объема экспорта за 2021г в ценах товаров за  2020г</t>
  </si>
  <si>
    <t>2021 год</t>
  </si>
  <si>
    <t>Внешнеторговый оборот Республики Казахстан в 2020 и 2021 годах</t>
  </si>
  <si>
    <t>1 кв.21 г./ 1 кв.20 г. (%)</t>
  </si>
  <si>
    <t>1 кв.21 г./ 4 кв.20 г. (%)</t>
  </si>
  <si>
    <t>2 кв.21г./   2 кв.20г. (%)</t>
  </si>
  <si>
    <t>2 кв.21г./   1 кв.21г. (%)</t>
  </si>
  <si>
    <r>
      <t>3 кв.21г./ 3 кв.20г. (%</t>
    </r>
    <r>
      <rPr>
        <strike/>
        <sz val="9"/>
        <rFont val="Times New Roman"/>
        <family val="1"/>
        <charset val="204"/>
      </rPr>
      <t>)</t>
    </r>
  </si>
  <si>
    <t>3 кв.21г./   2 кв.21г. (%)</t>
  </si>
  <si>
    <t>4 кв.21г./ 4 кв.20г (%)</t>
  </si>
  <si>
    <t>4 кв.21г/ 3 кв.21г (%)</t>
  </si>
  <si>
    <t>2021 г/ 2020 г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</si>
</sst>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_-* #,##0\ _р_._-;\-* #,##0\ _р_._-;_-* &quot;-&quot;\ _р_._-;_-@_-"/>
    <numFmt numFmtId="166" formatCode="_-* #,##0.00\ _р_._-;\-* #,##0.00\ _р_._-;_-* &quot;-&quot;??\ _р_._-;_-@_-"/>
    <numFmt numFmtId="167" formatCode="0.0"/>
    <numFmt numFmtId="168" formatCode="#,##0.0"/>
    <numFmt numFmtId="169" formatCode="#,##0.00000000"/>
    <numFmt numFmtId="170" formatCode="#,##0.0000000"/>
    <numFmt numFmtId="171" formatCode="0.00000"/>
    <numFmt numFmtId="172" formatCode="0.0%"/>
  </numFmts>
  <fonts count="7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9" tint="-0.249977111117893"/>
      <name val="Times New Roman"/>
      <family val="1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16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</font>
    <font>
      <i/>
      <sz val="10"/>
      <name val="Calibri"/>
      <family val="2"/>
      <charset val="204"/>
      <scheme val="minor"/>
    </font>
    <font>
      <b/>
      <sz val="14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trike/>
      <sz val="9"/>
      <name val="Times New Roman"/>
      <family val="1"/>
      <charset val="204"/>
    </font>
    <font>
      <sz val="11"/>
      <name val="Calibri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62">
    <xf numFmtId="0" fontId="0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4" fillId="0" borderId="0"/>
    <xf numFmtId="4" fontId="8" fillId="22" borderId="1" applyNumberFormat="0" applyProtection="0">
      <alignment vertical="center"/>
    </xf>
    <xf numFmtId="4" fontId="9" fillId="23" borderId="1" applyNumberFormat="0" applyProtection="0">
      <alignment vertical="center"/>
    </xf>
    <xf numFmtId="4" fontId="8" fillId="23" borderId="1" applyNumberFormat="0" applyProtection="0">
      <alignment horizontal="left" vertical="center" indent="1"/>
    </xf>
    <xf numFmtId="0" fontId="8" fillId="23" borderId="1" applyNumberFormat="0" applyProtection="0">
      <alignment horizontal="left" vertical="top" indent="1"/>
    </xf>
    <xf numFmtId="4" fontId="8" fillId="24" borderId="0" applyNumberFormat="0" applyProtection="0">
      <alignment horizontal="left" vertical="center" indent="1"/>
    </xf>
    <xf numFmtId="4" fontId="10" fillId="4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10" fillId="25" borderId="1" applyNumberFormat="0" applyProtection="0">
      <alignment horizontal="right" vertical="center"/>
    </xf>
    <xf numFmtId="4" fontId="10" fillId="17" borderId="1" applyNumberFormat="0" applyProtection="0">
      <alignment horizontal="right" vertical="center"/>
    </xf>
    <xf numFmtId="4" fontId="10" fillId="21" borderId="1" applyNumberFormat="0" applyProtection="0">
      <alignment horizontal="right" vertical="center"/>
    </xf>
    <xf numFmtId="4" fontId="10" fillId="26" borderId="1" applyNumberFormat="0" applyProtection="0">
      <alignment horizontal="right" vertical="center"/>
    </xf>
    <xf numFmtId="4" fontId="10" fillId="15" borderId="1" applyNumberFormat="0" applyProtection="0">
      <alignment horizontal="right" vertical="center"/>
    </xf>
    <xf numFmtId="4" fontId="10" fillId="27" borderId="1" applyNumberFormat="0" applyProtection="0">
      <alignment horizontal="right" vertical="center"/>
    </xf>
    <xf numFmtId="4" fontId="10" fillId="14" borderId="1" applyNumberFormat="0" applyProtection="0">
      <alignment horizontal="right" vertical="center"/>
    </xf>
    <xf numFmtId="4" fontId="8" fillId="28" borderId="2" applyNumberFormat="0" applyProtection="0">
      <alignment horizontal="left" vertical="center" indent="1"/>
    </xf>
    <xf numFmtId="4" fontId="10" fillId="29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1" fillId="30" borderId="0" applyNumberFormat="0" applyProtection="0">
      <alignment horizontal="left" vertical="center" indent="1"/>
    </xf>
    <xf numFmtId="4" fontId="10" fillId="3" borderId="1" applyNumberFormat="0" applyProtection="0">
      <alignment horizontal="right" vertical="center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4" fontId="12" fillId="24" borderId="0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center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30" borderId="1" applyNumberFormat="0" applyProtection="0">
      <alignment horizontal="left" vertical="top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center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24" borderId="1" applyNumberFormat="0" applyProtection="0">
      <alignment horizontal="left" vertical="top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center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1" borderId="1" applyNumberFormat="0" applyProtection="0">
      <alignment horizontal="left" vertical="top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center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0" fontId="5" fillId="32" borderId="1" applyNumberFormat="0" applyProtection="0">
      <alignment horizontal="left" vertical="top" indent="1"/>
    </xf>
    <xf numFmtId="4" fontId="10" fillId="33" borderId="1" applyNumberFormat="0" applyProtection="0">
      <alignment vertical="center"/>
    </xf>
    <xf numFmtId="4" fontId="13" fillId="33" borderId="1" applyNumberFormat="0" applyProtection="0">
      <alignment vertical="center"/>
    </xf>
    <xf numFmtId="4" fontId="10" fillId="33" borderId="1" applyNumberFormat="0" applyProtection="0">
      <alignment horizontal="left" vertical="center" indent="1"/>
    </xf>
    <xf numFmtId="0" fontId="10" fillId="33" borderId="1" applyNumberFormat="0" applyProtection="0">
      <alignment horizontal="left" vertical="top" indent="1"/>
    </xf>
    <xf numFmtId="4" fontId="10" fillId="29" borderId="1" applyNumberFormat="0" applyProtection="0">
      <alignment horizontal="right" vertical="center"/>
    </xf>
    <xf numFmtId="4" fontId="13" fillId="29" borderId="1" applyNumberFormat="0" applyProtection="0">
      <alignment horizontal="right" vertical="center"/>
    </xf>
    <xf numFmtId="4" fontId="10" fillId="3" borderId="1" applyNumberFormat="0" applyProtection="0">
      <alignment horizontal="left" vertical="center" indent="1"/>
    </xf>
    <xf numFmtId="0" fontId="10" fillId="24" borderId="1" applyNumberFormat="0" applyProtection="0">
      <alignment horizontal="left" vertical="top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4" fillId="34" borderId="0" applyNumberFormat="0" applyProtection="0">
      <alignment horizontal="left" vertical="center" indent="1"/>
    </xf>
    <xf numFmtId="4" fontId="15" fillId="29" borderId="1" applyNumberFormat="0" applyProtection="0">
      <alignment horizontal="right" vertical="center"/>
    </xf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9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7" fillId="16" borderId="4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48" fillId="9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8" fillId="16" borderId="3" applyNumberFormat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49" fillId="0" borderId="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0" fillId="0" borderId="8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1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3" fillId="37" borderId="13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1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5" fillId="0" borderId="0"/>
    <xf numFmtId="0" fontId="26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4" fillId="0" borderId="0"/>
    <xf numFmtId="0" fontId="26" fillId="0" borderId="0"/>
    <xf numFmtId="0" fontId="4" fillId="0" borderId="0"/>
    <xf numFmtId="0" fontId="47" fillId="0" borderId="0"/>
    <xf numFmtId="0" fontId="5" fillId="0" borderId="0"/>
    <xf numFmtId="0" fontId="56" fillId="0" borderId="0"/>
    <xf numFmtId="0" fontId="47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4" fillId="0" borderId="0"/>
    <xf numFmtId="0" fontId="5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8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5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6" fillId="7" borderId="14" applyNumberFormat="0" applyFon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53" fillId="0" borderId="16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56" fillId="0" borderId="0"/>
    <xf numFmtId="0" fontId="56" fillId="0" borderId="0"/>
    <xf numFmtId="0" fontId="58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16" fillId="12" borderId="3" applyNumberFormat="0" applyAlignment="0" applyProtection="0"/>
    <xf numFmtId="0" fontId="17" fillId="16" borderId="4" applyNumberFormat="0" applyAlignment="0" applyProtection="0"/>
    <xf numFmtId="0" fontId="18" fillId="16" borderId="3" applyNumberFormat="0" applyAlignment="0" applyProtection="0"/>
    <xf numFmtId="0" fontId="19" fillId="0" borderId="5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37" borderId="13" applyNumberFormat="0" applyAlignment="0" applyProtection="0"/>
    <xf numFmtId="0" fontId="59" fillId="7" borderId="14" applyNumberFormat="0" applyFont="0" applyAlignment="0" applyProtection="0"/>
    <xf numFmtId="0" fontId="5" fillId="7" borderId="14" applyNumberFormat="0" applyFont="0" applyAlignment="0" applyProtection="0"/>
    <xf numFmtId="0" fontId="24" fillId="0" borderId="0" applyNumberFormat="0" applyFill="0" applyBorder="0" applyAlignment="0" applyProtection="0"/>
    <xf numFmtId="0" fontId="59" fillId="0" borderId="0"/>
    <xf numFmtId="0" fontId="3" fillId="0" borderId="0"/>
    <xf numFmtId="0" fontId="25" fillId="22" borderId="0" applyNumberFormat="0" applyBorder="0" applyAlignment="0" applyProtection="0"/>
    <xf numFmtId="0" fontId="3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7" borderId="14" applyNumberFormat="0" applyFont="0" applyAlignment="0" applyProtection="0"/>
    <xf numFmtId="0" fontId="30" fillId="0" borderId="15" applyNumberFormat="0" applyFill="0" applyAlignment="0" applyProtection="0"/>
    <xf numFmtId="0" fontId="3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5" fillId="6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16" fillId="12" borderId="3" applyNumberFormat="0" applyAlignment="0" applyProtection="0"/>
    <xf numFmtId="0" fontId="17" fillId="16" borderId="4" applyNumberFormat="0" applyAlignment="0" applyProtection="0"/>
    <xf numFmtId="0" fontId="18" fillId="16" borderId="3" applyNumberFormat="0" applyAlignment="0" applyProtection="0"/>
    <xf numFmtId="0" fontId="19" fillId="0" borderId="5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37" borderId="13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1" fillId="0" borderId="0"/>
    <xf numFmtId="0" fontId="1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7" borderId="14" applyNumberFormat="0" applyFont="0" applyAlignment="0" applyProtection="0"/>
    <xf numFmtId="0" fontId="3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7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77">
    <xf numFmtId="0" fontId="0" fillId="0" borderId="0" xfId="0"/>
    <xf numFmtId="0" fontId="36" fillId="0" borderId="0" xfId="395" applyFont="1" applyAlignment="1">
      <alignment horizontal="centerContinuous"/>
    </xf>
    <xf numFmtId="0" fontId="36" fillId="0" borderId="0" xfId="395" applyFont="1"/>
    <xf numFmtId="0" fontId="37" fillId="0" borderId="0" xfId="395" applyFont="1" applyAlignment="1">
      <alignment horizontal="right"/>
    </xf>
    <xf numFmtId="167" fontId="36" fillId="0" borderId="0" xfId="395" applyNumberFormat="1" applyFont="1"/>
    <xf numFmtId="168" fontId="37" fillId="0" borderId="17" xfId="395" applyNumberFormat="1" applyFont="1" applyFill="1" applyBorder="1" applyAlignment="1">
      <alignment horizontal="center"/>
    </xf>
    <xf numFmtId="168" fontId="36" fillId="0" borderId="17" xfId="395" applyNumberFormat="1" applyFont="1" applyFill="1" applyBorder="1" applyAlignment="1">
      <alignment horizontal="center"/>
    </xf>
    <xf numFmtId="0" fontId="36" fillId="0" borderId="0" xfId="395" applyFont="1" applyAlignment="1"/>
    <xf numFmtId="0" fontId="36" fillId="0" borderId="0" xfId="395" applyFont="1" applyBorder="1" applyAlignment="1"/>
    <xf numFmtId="0" fontId="38" fillId="0" borderId="0" xfId="395" applyFont="1" applyBorder="1" applyAlignment="1">
      <alignment horizontal="center" vertical="center"/>
    </xf>
    <xf numFmtId="0" fontId="39" fillId="0" borderId="0" xfId="394" applyFont="1" applyBorder="1" applyAlignment="1">
      <alignment horizontal="center" vertical="center"/>
    </xf>
    <xf numFmtId="0" fontId="36" fillId="0" borderId="0" xfId="395" applyFont="1" applyFill="1" applyBorder="1" applyAlignment="1"/>
    <xf numFmtId="0" fontId="44" fillId="0" borderId="0" xfId="394" applyFont="1" applyFill="1" applyBorder="1" applyAlignment="1">
      <alignment horizontal="left"/>
    </xf>
    <xf numFmtId="0" fontId="36" fillId="0" borderId="0" xfId="395" applyFont="1" applyBorder="1"/>
    <xf numFmtId="0" fontId="36" fillId="0" borderId="0" xfId="0" applyFont="1"/>
    <xf numFmtId="0" fontId="36" fillId="0" borderId="0" xfId="0" applyFont="1" applyBorder="1"/>
    <xf numFmtId="0" fontId="45" fillId="0" borderId="18" xfId="0" applyFont="1" applyBorder="1" applyAlignment="1">
      <alignment horizontal="center"/>
    </xf>
    <xf numFmtId="2" fontId="45" fillId="0" borderId="19" xfId="0" applyNumberFormat="1" applyFont="1" applyBorder="1" applyAlignment="1">
      <alignment horizontal="center"/>
    </xf>
    <xf numFmtId="2" fontId="45" fillId="0" borderId="19" xfId="0" applyNumberFormat="1" applyFont="1" applyBorder="1" applyAlignment="1">
      <alignment horizontal="center" wrapText="1"/>
    </xf>
    <xf numFmtId="0" fontId="36" fillId="0" borderId="0" xfId="0" applyFont="1" applyFill="1"/>
    <xf numFmtId="0" fontId="36" fillId="0" borderId="0" xfId="395" applyFont="1" applyFill="1" applyBorder="1"/>
    <xf numFmtId="168" fontId="36" fillId="0" borderId="0" xfId="395" applyNumberFormat="1" applyFont="1" applyFill="1" applyBorder="1"/>
    <xf numFmtId="168" fontId="36" fillId="0" borderId="0" xfId="395" applyNumberFormat="1" applyFont="1" applyFill="1" applyBorder="1" applyAlignment="1"/>
    <xf numFmtId="0" fontId="36" fillId="0" borderId="0" xfId="0" applyFont="1" applyFill="1" applyBorder="1"/>
    <xf numFmtId="168" fontId="36" fillId="38" borderId="28" xfId="0" applyNumberFormat="1" applyFont="1" applyFill="1" applyBorder="1" applyAlignment="1">
      <alignment horizontal="center"/>
    </xf>
    <xf numFmtId="168" fontId="36" fillId="0" borderId="28" xfId="0" applyNumberFormat="1" applyFont="1" applyFill="1" applyBorder="1" applyAlignment="1">
      <alignment horizontal="center"/>
    </xf>
    <xf numFmtId="168" fontId="37" fillId="0" borderId="27" xfId="0" applyNumberFormat="1" applyFont="1" applyFill="1" applyBorder="1" applyAlignment="1">
      <alignment horizontal="center"/>
    </xf>
    <xf numFmtId="0" fontId="41" fillId="0" borderId="0" xfId="395" applyFont="1" applyFill="1" applyBorder="1" applyAlignment="1">
      <alignment horizontal="centerContinuous"/>
    </xf>
    <xf numFmtId="0" fontId="38" fillId="0" borderId="23" xfId="395" applyFont="1" applyBorder="1" applyAlignment="1">
      <alignment horizontal="center" vertical="center"/>
    </xf>
    <xf numFmtId="0" fontId="39" fillId="0" borderId="26" xfId="395" applyFont="1" applyFill="1" applyBorder="1" applyAlignment="1">
      <alignment horizontal="center" vertical="center"/>
    </xf>
    <xf numFmtId="0" fontId="38" fillId="0" borderId="26" xfId="395" applyFont="1" applyBorder="1" applyAlignment="1">
      <alignment horizontal="center" vertical="center"/>
    </xf>
    <xf numFmtId="0" fontId="39" fillId="0" borderId="17" xfId="394" applyFont="1" applyBorder="1" applyAlignment="1">
      <alignment horizontal="center" vertical="center" wrapText="1"/>
    </xf>
    <xf numFmtId="0" fontId="38" fillId="0" borderId="27" xfId="395" applyFont="1" applyBorder="1" applyAlignment="1">
      <alignment horizontal="center" vertical="center"/>
    </xf>
    <xf numFmtId="167" fontId="39" fillId="0" borderId="17" xfId="395" applyNumberFormat="1" applyFont="1" applyFill="1" applyBorder="1" applyAlignment="1">
      <alignment horizontal="center" vertical="center"/>
    </xf>
    <xf numFmtId="0" fontId="38" fillId="0" borderId="17" xfId="395" applyFont="1" applyBorder="1" applyAlignment="1">
      <alignment horizontal="center" vertical="center"/>
    </xf>
    <xf numFmtId="0" fontId="36" fillId="38" borderId="17" xfId="395" applyFont="1" applyFill="1" applyBorder="1" applyAlignment="1">
      <alignment wrapText="1"/>
    </xf>
    <xf numFmtId="168" fontId="36" fillId="38" borderId="27" xfId="395" applyNumberFormat="1" applyFont="1" applyFill="1" applyBorder="1" applyAlignment="1">
      <alignment horizontal="center"/>
    </xf>
    <xf numFmtId="168" fontId="37" fillId="38" borderId="17" xfId="395" applyNumberFormat="1" applyFont="1" applyFill="1" applyBorder="1" applyAlignment="1">
      <alignment horizontal="center"/>
    </xf>
    <xf numFmtId="168" fontId="36" fillId="38" borderId="17" xfId="395" applyNumberFormat="1" applyFont="1" applyFill="1" applyBorder="1" applyAlignment="1">
      <alignment horizontal="center"/>
    </xf>
    <xf numFmtId="0" fontId="36" fillId="0" borderId="17" xfId="395" applyFont="1" applyBorder="1" applyAlignment="1">
      <alignment wrapText="1"/>
    </xf>
    <xf numFmtId="168" fontId="36" fillId="0" borderId="27" xfId="395" applyNumberFormat="1" applyFont="1" applyFill="1" applyBorder="1" applyAlignment="1">
      <alignment horizontal="center"/>
    </xf>
    <xf numFmtId="0" fontId="36" fillId="0" borderId="17" xfId="395" applyFont="1" applyFill="1" applyBorder="1" applyAlignment="1">
      <alignment wrapText="1"/>
    </xf>
    <xf numFmtId="0" fontId="38" fillId="0" borderId="26" xfId="395" applyFont="1" applyFill="1" applyBorder="1" applyAlignment="1">
      <alignment horizontal="left" wrapText="1"/>
    </xf>
    <xf numFmtId="168" fontId="38" fillId="0" borderId="23" xfId="395" applyNumberFormat="1" applyFont="1" applyFill="1" applyBorder="1" applyAlignment="1">
      <alignment horizontal="center"/>
    </xf>
    <xf numFmtId="168" fontId="38" fillId="0" borderId="26" xfId="395" applyNumberFormat="1" applyFont="1" applyFill="1" applyBorder="1" applyAlignment="1">
      <alignment horizontal="center"/>
    </xf>
    <xf numFmtId="0" fontId="38" fillId="0" borderId="0" xfId="395" applyFont="1" applyFill="1" applyBorder="1" applyAlignment="1">
      <alignment horizontal="centerContinuous"/>
    </xf>
    <xf numFmtId="0" fontId="36" fillId="0" borderId="0" xfId="0" applyFont="1" applyFill="1" applyBorder="1" applyAlignment="1">
      <alignment wrapText="1"/>
    </xf>
    <xf numFmtId="0" fontId="36" fillId="0" borderId="0" xfId="0" applyFont="1" applyFill="1" applyBorder="1" applyAlignment="1"/>
    <xf numFmtId="0" fontId="38" fillId="0" borderId="0" xfId="395" applyFont="1" applyFill="1" applyBorder="1" applyAlignment="1">
      <alignment horizontal="left"/>
    </xf>
    <xf numFmtId="3" fontId="39" fillId="0" borderId="26" xfId="395" applyNumberFormat="1" applyFont="1" applyFill="1" applyBorder="1" applyAlignment="1">
      <alignment horizontal="center"/>
    </xf>
    <xf numFmtId="1" fontId="38" fillId="0" borderId="18" xfId="0" applyNumberFormat="1" applyFont="1" applyFill="1" applyBorder="1" applyAlignment="1">
      <alignment horizontal="center" wrapText="1"/>
    </xf>
    <xf numFmtId="0" fontId="57" fillId="0" borderId="18" xfId="0" applyFont="1" applyBorder="1" applyAlignment="1">
      <alignment horizontal="center"/>
    </xf>
    <xf numFmtId="168" fontId="38" fillId="38" borderId="28" xfId="0" applyNumberFormat="1" applyFont="1" applyFill="1" applyBorder="1" applyAlignment="1">
      <alignment horizontal="center"/>
    </xf>
    <xf numFmtId="168" fontId="36" fillId="0" borderId="28" xfId="0" applyNumberFormat="1" applyFont="1" applyBorder="1" applyAlignment="1">
      <alignment horizontal="center"/>
    </xf>
    <xf numFmtId="2" fontId="38" fillId="0" borderId="19" xfId="0" applyNumberFormat="1" applyFont="1" applyBorder="1" applyAlignment="1">
      <alignment horizontal="center" wrapText="1"/>
    </xf>
    <xf numFmtId="2" fontId="38" fillId="0" borderId="19" xfId="0" applyNumberFormat="1" applyFont="1" applyBorder="1" applyAlignment="1">
      <alignment horizontal="center"/>
    </xf>
    <xf numFmtId="167" fontId="38" fillId="0" borderId="19" xfId="0" applyNumberFormat="1" applyFont="1" applyBorder="1" applyAlignment="1">
      <alignment horizontal="center"/>
    </xf>
    <xf numFmtId="0" fontId="36" fillId="38" borderId="18" xfId="0" applyFont="1" applyFill="1" applyBorder="1"/>
    <xf numFmtId="0" fontId="38" fillId="38" borderId="18" xfId="0" applyFont="1" applyFill="1" applyBorder="1" applyAlignment="1">
      <alignment wrapText="1"/>
    </xf>
    <xf numFmtId="168" fontId="38" fillId="38" borderId="18" xfId="0" applyNumberFormat="1" applyFont="1" applyFill="1" applyBorder="1" applyAlignment="1">
      <alignment horizontal="center"/>
    </xf>
    <xf numFmtId="0" fontId="38" fillId="38" borderId="18" xfId="0" applyFont="1" applyFill="1" applyBorder="1" applyAlignment="1">
      <alignment horizontal="center"/>
    </xf>
    <xf numFmtId="2" fontId="38" fillId="38" borderId="18" xfId="0" applyNumberFormat="1" applyFont="1" applyFill="1" applyBorder="1" applyAlignment="1">
      <alignment horizontal="center"/>
    </xf>
    <xf numFmtId="0" fontId="36" fillId="0" borderId="18" xfId="0" applyFont="1" applyBorder="1"/>
    <xf numFmtId="0" fontId="36" fillId="0" borderId="18" xfId="0" applyFont="1" applyBorder="1" applyAlignment="1">
      <alignment wrapText="1"/>
    </xf>
    <xf numFmtId="168" fontId="36" fillId="0" borderId="18" xfId="0" applyNumberFormat="1" applyFont="1" applyBorder="1" applyAlignment="1">
      <alignment horizontal="center"/>
    </xf>
    <xf numFmtId="168" fontId="36" fillId="38" borderId="18" xfId="0" applyNumberFormat="1" applyFont="1" applyFill="1" applyBorder="1" applyAlignment="1">
      <alignment horizontal="center"/>
    </xf>
    <xf numFmtId="168" fontId="36" fillId="0" borderId="18" xfId="0" applyNumberFormat="1" applyFont="1" applyFill="1" applyBorder="1" applyAlignment="1">
      <alignment horizontal="center"/>
    </xf>
    <xf numFmtId="0" fontId="36" fillId="0" borderId="18" xfId="0" applyFont="1" applyBorder="1" applyAlignment="1">
      <alignment horizontal="left"/>
    </xf>
    <xf numFmtId="0" fontId="36" fillId="0" borderId="18" xfId="0" applyFont="1" applyBorder="1" applyAlignment="1">
      <alignment horizontal="left" wrapText="1" indent="1"/>
    </xf>
    <xf numFmtId="0" fontId="36" fillId="0" borderId="18" xfId="0" applyFont="1" applyFill="1" applyBorder="1"/>
    <xf numFmtId="168" fontId="60" fillId="0" borderId="0" xfId="0" applyNumberFormat="1" applyFont="1" applyFill="1"/>
    <xf numFmtId="0" fontId="61" fillId="0" borderId="0" xfId="0" applyFont="1" applyFill="1"/>
    <xf numFmtId="0" fontId="60" fillId="0" borderId="0" xfId="0" applyFont="1" applyFill="1"/>
    <xf numFmtId="167" fontId="61" fillId="0" borderId="0" xfId="0" applyNumberFormat="1" applyFont="1" applyFill="1"/>
    <xf numFmtId="0" fontId="38" fillId="0" borderId="22" xfId="0" applyFont="1" applyFill="1" applyBorder="1" applyAlignment="1">
      <alignment horizontal="center"/>
    </xf>
    <xf numFmtId="167" fontId="36" fillId="0" borderId="18" xfId="0" applyNumberFormat="1" applyFont="1" applyBorder="1" applyAlignment="1">
      <alignment horizontal="center"/>
    </xf>
    <xf numFmtId="0" fontId="39" fillId="0" borderId="23" xfId="395" applyFont="1" applyFill="1" applyBorder="1" applyAlignment="1">
      <alignment horizontal="center" vertical="center"/>
    </xf>
    <xf numFmtId="167" fontId="39" fillId="0" borderId="27" xfId="395" applyNumberFormat="1" applyFont="1" applyFill="1" applyBorder="1" applyAlignment="1">
      <alignment horizontal="center" vertical="center"/>
    </xf>
    <xf numFmtId="168" fontId="37" fillId="38" borderId="27" xfId="395" applyNumberFormat="1" applyFont="1" applyFill="1" applyBorder="1" applyAlignment="1">
      <alignment horizontal="center"/>
    </xf>
    <xf numFmtId="168" fontId="37" fillId="0" borderId="27" xfId="395" applyNumberFormat="1" applyFont="1" applyFill="1" applyBorder="1" applyAlignment="1">
      <alignment horizontal="center"/>
    </xf>
    <xf numFmtId="3" fontId="39" fillId="0" borderId="23" xfId="395" applyNumberFormat="1" applyFont="1" applyFill="1" applyBorder="1" applyAlignment="1">
      <alignment horizontal="center"/>
    </xf>
    <xf numFmtId="168" fontId="39" fillId="0" borderId="23" xfId="395" applyNumberFormat="1" applyFont="1" applyFill="1" applyBorder="1" applyAlignment="1">
      <alignment horizontal="center"/>
    </xf>
    <xf numFmtId="168" fontId="36" fillId="0" borderId="0" xfId="0" applyNumberFormat="1" applyFont="1" applyBorder="1" applyAlignment="1">
      <alignment horizontal="center"/>
    </xf>
    <xf numFmtId="168" fontId="38" fillId="38" borderId="0" xfId="0" applyNumberFormat="1" applyFont="1" applyFill="1" applyBorder="1" applyAlignment="1">
      <alignment horizontal="center"/>
    </xf>
    <xf numFmtId="168" fontId="36" fillId="38" borderId="0" xfId="0" applyNumberFormat="1" applyFont="1" applyFill="1" applyBorder="1" applyAlignment="1">
      <alignment horizontal="center"/>
    </xf>
    <xf numFmtId="168" fontId="36" fillId="0" borderId="0" xfId="0" applyNumberFormat="1" applyFont="1" applyFill="1" applyBorder="1" applyAlignment="1">
      <alignment horizontal="center"/>
    </xf>
    <xf numFmtId="168" fontId="38" fillId="38" borderId="17" xfId="0" applyNumberFormat="1" applyFont="1" applyFill="1" applyBorder="1" applyAlignment="1">
      <alignment horizontal="center"/>
    </xf>
    <xf numFmtId="168" fontId="36" fillId="38" borderId="17" xfId="0" applyNumberFormat="1" applyFont="1" applyFill="1" applyBorder="1" applyAlignment="1">
      <alignment horizontal="center"/>
    </xf>
    <xf numFmtId="168" fontId="36" fillId="0" borderId="17" xfId="0" applyNumberFormat="1" applyFont="1" applyFill="1" applyBorder="1" applyAlignment="1">
      <alignment horizontal="center"/>
    </xf>
    <xf numFmtId="0" fontId="37" fillId="0" borderId="29" xfId="0" applyFont="1" applyBorder="1" applyAlignment="1">
      <alignment horizontal="right"/>
    </xf>
    <xf numFmtId="0" fontId="36" fillId="38" borderId="18" xfId="0" applyFont="1" applyFill="1" applyBorder="1" applyAlignment="1">
      <alignment horizontal="left" wrapText="1" indent="1"/>
    </xf>
    <xf numFmtId="0" fontId="36" fillId="0" borderId="18" xfId="0" applyFont="1" applyFill="1" applyBorder="1" applyAlignment="1">
      <alignment horizontal="left" wrapText="1" indent="1"/>
    </xf>
    <xf numFmtId="0" fontId="63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4" fillId="0" borderId="0" xfId="0" applyFont="1" applyFill="1"/>
    <xf numFmtId="0" fontId="38" fillId="0" borderId="0" xfId="0" applyFont="1" applyFill="1" applyAlignment="1">
      <alignment horizontal="center"/>
    </xf>
    <xf numFmtId="167" fontId="36" fillId="0" borderId="0" xfId="0" applyNumberFormat="1" applyFont="1" applyFill="1" applyBorder="1" applyAlignment="1">
      <alignment horizontal="left"/>
    </xf>
    <xf numFmtId="0" fontId="36" fillId="0" borderId="0" xfId="0" applyFont="1" applyFill="1" applyAlignment="1">
      <alignment horizontal="center"/>
    </xf>
    <xf numFmtId="0" fontId="37" fillId="0" borderId="0" xfId="0" applyFont="1" applyFill="1" applyAlignment="1">
      <alignment horizontal="right"/>
    </xf>
    <xf numFmtId="167" fontId="36" fillId="0" borderId="18" xfId="0" applyNumberFormat="1" applyFont="1" applyFill="1" applyBorder="1" applyAlignment="1">
      <alignment horizontal="centerContinuous"/>
    </xf>
    <xf numFmtId="168" fontId="36" fillId="38" borderId="27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center"/>
    </xf>
    <xf numFmtId="168" fontId="37" fillId="0" borderId="0" xfId="0" applyNumberFormat="1" applyFont="1" applyFill="1" applyBorder="1" applyAlignment="1">
      <alignment horizontal="center"/>
    </xf>
    <xf numFmtId="168" fontId="38" fillId="38" borderId="27" xfId="0" applyNumberFormat="1" applyFont="1" applyFill="1" applyBorder="1" applyAlignment="1">
      <alignment horizontal="center"/>
    </xf>
    <xf numFmtId="0" fontId="65" fillId="0" borderId="0" xfId="0" applyFont="1" applyFill="1"/>
    <xf numFmtId="168" fontId="37" fillId="0" borderId="28" xfId="0" applyNumberFormat="1" applyFont="1" applyFill="1" applyBorder="1" applyAlignment="1">
      <alignment horizontal="center"/>
    </xf>
    <xf numFmtId="0" fontId="36" fillId="0" borderId="0" xfId="0" applyFont="1" applyFill="1" applyAlignment="1">
      <alignment horizontal="left"/>
    </xf>
    <xf numFmtId="4" fontId="36" fillId="0" borderId="0" xfId="0" applyNumberFormat="1" applyFont="1" applyFill="1" applyBorder="1" applyAlignment="1">
      <alignment horizontal="center"/>
    </xf>
    <xf numFmtId="0" fontId="64" fillId="0" borderId="0" xfId="0" applyFont="1" applyFill="1" applyBorder="1"/>
    <xf numFmtId="168" fontId="36" fillId="38" borderId="24" xfId="0" applyNumberFormat="1" applyFont="1" applyFill="1" applyBorder="1" applyAlignment="1">
      <alignment horizontal="center"/>
    </xf>
    <xf numFmtId="168" fontId="36" fillId="38" borderId="30" xfId="0" applyNumberFormat="1" applyFont="1" applyFill="1" applyBorder="1" applyAlignment="1">
      <alignment horizontal="center"/>
    </xf>
    <xf numFmtId="4" fontId="36" fillId="0" borderId="28" xfId="0" applyNumberFormat="1" applyFont="1" applyFill="1" applyBorder="1" applyAlignment="1">
      <alignment horizontal="center"/>
    </xf>
    <xf numFmtId="168" fontId="36" fillId="38" borderId="28" xfId="0" applyNumberFormat="1" applyFont="1" applyFill="1" applyBorder="1" applyAlignment="1">
      <alignment horizontal="left" wrapText="1" indent="3"/>
    </xf>
    <xf numFmtId="0" fontId="38" fillId="38" borderId="24" xfId="0" applyNumberFormat="1" applyFont="1" applyFill="1" applyBorder="1" applyAlignment="1">
      <alignment horizontal="left" wrapText="1"/>
    </xf>
    <xf numFmtId="0" fontId="36" fillId="0" borderId="28" xfId="0" applyNumberFormat="1" applyFont="1" applyFill="1" applyBorder="1" applyAlignment="1">
      <alignment horizontal="left" wrapText="1" indent="1"/>
    </xf>
    <xf numFmtId="0" fontId="36" fillId="38" borderId="28" xfId="0" applyNumberFormat="1" applyFont="1" applyFill="1" applyBorder="1" applyAlignment="1">
      <alignment horizontal="left" wrapText="1" indent="1"/>
    </xf>
    <xf numFmtId="0" fontId="37" fillId="0" borderId="28" xfId="0" applyNumberFormat="1" applyFont="1" applyFill="1" applyBorder="1" applyAlignment="1">
      <alignment horizontal="left" wrapText="1"/>
    </xf>
    <xf numFmtId="0" fontId="38" fillId="38" borderId="28" xfId="0" applyNumberFormat="1" applyFont="1" applyFill="1" applyBorder="1" applyAlignment="1">
      <alignment horizontal="left" wrapText="1"/>
    </xf>
    <xf numFmtId="0" fontId="36" fillId="38" borderId="28" xfId="0" applyNumberFormat="1" applyFont="1" applyFill="1" applyBorder="1" applyAlignment="1">
      <alignment horizontal="left" wrapText="1" indent="3"/>
    </xf>
    <xf numFmtId="0" fontId="36" fillId="38" borderId="28" xfId="0" applyNumberFormat="1" applyFont="1" applyFill="1" applyBorder="1" applyAlignment="1">
      <alignment horizontal="left" wrapText="1"/>
    </xf>
    <xf numFmtId="0" fontId="36" fillId="38" borderId="28" xfId="0" applyNumberFormat="1" applyFont="1" applyFill="1" applyBorder="1" applyAlignment="1">
      <alignment horizontal="left" wrapText="1" indent="2"/>
    </xf>
    <xf numFmtId="0" fontId="36" fillId="0" borderId="28" xfId="0" applyNumberFormat="1" applyFont="1" applyFill="1" applyBorder="1" applyAlignment="1">
      <alignment horizontal="left" wrapText="1" indent="2"/>
    </xf>
    <xf numFmtId="167" fontId="36" fillId="0" borderId="19" xfId="0" applyNumberFormat="1" applyFont="1" applyFill="1" applyBorder="1" applyAlignment="1">
      <alignment horizontal="center"/>
    </xf>
    <xf numFmtId="0" fontId="36" fillId="0" borderId="28" xfId="0" applyNumberFormat="1" applyFont="1" applyFill="1" applyBorder="1" applyAlignment="1">
      <alignment horizontal="left" vertical="center" wrapText="1" indent="1"/>
    </xf>
    <xf numFmtId="0" fontId="39" fillId="0" borderId="23" xfId="395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vertical="top"/>
    </xf>
    <xf numFmtId="0" fontId="36" fillId="0" borderId="0" xfId="0" applyFont="1" applyFill="1" applyBorder="1" applyAlignment="1">
      <alignment horizontal="left" wrapText="1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vertical="top"/>
    </xf>
    <xf numFmtId="168" fontId="36" fillId="38" borderId="19" xfId="0" applyNumberFormat="1" applyFont="1" applyFill="1" applyBorder="1" applyAlignment="1">
      <alignment horizontal="center"/>
    </xf>
    <xf numFmtId="168" fontId="37" fillId="0" borderId="17" xfId="0" applyNumberFormat="1" applyFont="1" applyFill="1" applyBorder="1" applyAlignment="1">
      <alignment horizontal="center"/>
    </xf>
    <xf numFmtId="168" fontId="36" fillId="0" borderId="0" xfId="0" applyNumberFormat="1" applyFont="1" applyFill="1"/>
    <xf numFmtId="0" fontId="38" fillId="0" borderId="0" xfId="0" applyFont="1" applyFill="1" applyAlignment="1">
      <alignment horizontal="center"/>
    </xf>
    <xf numFmtId="167" fontId="42" fillId="0" borderId="18" xfId="0" applyNumberFormat="1" applyFont="1" applyFill="1" applyBorder="1" applyAlignment="1">
      <alignment horizontal="center"/>
    </xf>
    <xf numFmtId="167" fontId="36" fillId="0" borderId="18" xfId="0" applyNumberFormat="1" applyFont="1" applyFill="1" applyBorder="1" applyAlignment="1">
      <alignment horizontal="center"/>
    </xf>
    <xf numFmtId="168" fontId="36" fillId="39" borderId="17" xfId="0" applyNumberFormat="1" applyFont="1" applyFill="1" applyBorder="1" applyAlignment="1">
      <alignment horizontal="center"/>
    </xf>
    <xf numFmtId="168" fontId="36" fillId="39" borderId="0" xfId="0" applyNumberFormat="1" applyFont="1" applyFill="1" applyBorder="1" applyAlignment="1">
      <alignment horizontal="center"/>
    </xf>
    <xf numFmtId="168" fontId="36" fillId="39" borderId="28" xfId="0" applyNumberFormat="1" applyFont="1" applyFill="1" applyBorder="1" applyAlignment="1">
      <alignment horizontal="center"/>
    </xf>
    <xf numFmtId="168" fontId="36" fillId="39" borderId="27" xfId="0" applyNumberFormat="1" applyFont="1" applyFill="1" applyBorder="1" applyAlignment="1">
      <alignment horizontal="center"/>
    </xf>
    <xf numFmtId="0" fontId="5" fillId="0" borderId="0" xfId="0" applyFont="1"/>
    <xf numFmtId="0" fontId="39" fillId="0" borderId="18" xfId="0" applyFont="1" applyFill="1" applyBorder="1" applyAlignment="1">
      <alignment horizontal="center"/>
    </xf>
    <xf numFmtId="168" fontId="36" fillId="0" borderId="27" xfId="0" applyNumberFormat="1" applyFont="1" applyBorder="1" applyAlignment="1">
      <alignment horizontal="center"/>
    </xf>
    <xf numFmtId="167" fontId="36" fillId="0" borderId="0" xfId="0" applyNumberFormat="1" applyFont="1" applyFill="1"/>
    <xf numFmtId="0" fontId="38" fillId="0" borderId="0" xfId="0" applyFont="1" applyFill="1" applyAlignment="1">
      <alignment horizontal="center"/>
    </xf>
    <xf numFmtId="0" fontId="38" fillId="0" borderId="26" xfId="0" applyFont="1" applyFill="1" applyBorder="1" applyAlignment="1">
      <alignment horizontal="center"/>
    </xf>
    <xf numFmtId="0" fontId="38" fillId="0" borderId="20" xfId="0" applyFont="1" applyFill="1" applyBorder="1" applyAlignment="1">
      <alignment horizontal="center"/>
    </xf>
    <xf numFmtId="171" fontId="36" fillId="39" borderId="28" xfId="0" applyNumberFormat="1" applyFont="1" applyFill="1" applyBorder="1" applyAlignment="1">
      <alignment horizontal="left" vertical="top" wrapText="1"/>
    </xf>
    <xf numFmtId="168" fontId="38" fillId="39" borderId="17" xfId="0" applyNumberFormat="1" applyFont="1" applyFill="1" applyBorder="1" applyAlignment="1">
      <alignment horizontal="center"/>
    </xf>
    <xf numFmtId="168" fontId="38" fillId="39" borderId="0" xfId="0" applyNumberFormat="1" applyFont="1" applyFill="1" applyBorder="1" applyAlignment="1">
      <alignment horizontal="center"/>
    </xf>
    <xf numFmtId="168" fontId="38" fillId="39" borderId="28" xfId="0" applyNumberFormat="1" applyFont="1" applyFill="1" applyBorder="1" applyAlignment="1">
      <alignment horizontal="center"/>
    </xf>
    <xf numFmtId="0" fontId="36" fillId="39" borderId="28" xfId="0" applyNumberFormat="1" applyFont="1" applyFill="1" applyBorder="1" applyAlignment="1">
      <alignment horizontal="left" vertical="center" wrapText="1" indent="1"/>
    </xf>
    <xf numFmtId="0" fontId="36" fillId="39" borderId="28" xfId="0" applyNumberFormat="1" applyFont="1" applyFill="1" applyBorder="1" applyAlignment="1">
      <alignment horizontal="left" wrapText="1" indent="3"/>
    </xf>
    <xf numFmtId="0" fontId="36" fillId="39" borderId="28" xfId="0" applyNumberFormat="1" applyFont="1" applyFill="1" applyBorder="1" applyAlignment="1">
      <alignment horizontal="left" wrapText="1"/>
    </xf>
    <xf numFmtId="2" fontId="66" fillId="39" borderId="28" xfId="0" applyNumberFormat="1" applyFont="1" applyFill="1" applyBorder="1" applyAlignment="1">
      <alignment horizontal="left" vertical="top" wrapText="1" indent="3"/>
    </xf>
    <xf numFmtId="0" fontId="38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right"/>
    </xf>
    <xf numFmtId="0" fontId="38" fillId="0" borderId="18" xfId="0" applyFont="1" applyFill="1" applyBorder="1" applyAlignment="1">
      <alignment horizontal="center"/>
    </xf>
    <xf numFmtId="0" fontId="39" fillId="0" borderId="21" xfId="0" applyFont="1" applyFill="1" applyBorder="1" applyAlignment="1">
      <alignment horizontal="center"/>
    </xf>
    <xf numFmtId="0" fontId="39" fillId="0" borderId="26" xfId="0" applyFont="1" applyFill="1" applyBorder="1" applyAlignment="1">
      <alignment horizontal="center"/>
    </xf>
    <xf numFmtId="0" fontId="39" fillId="0" borderId="23" xfId="0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168" fontId="39" fillId="0" borderId="18" xfId="0" applyNumberFormat="1" applyFont="1" applyFill="1" applyBorder="1" applyAlignment="1">
      <alignment horizontal="center"/>
    </xf>
    <xf numFmtId="0" fontId="41" fillId="0" borderId="18" xfId="0" applyFont="1" applyFill="1" applyBorder="1"/>
    <xf numFmtId="0" fontId="37" fillId="0" borderId="18" xfId="0" applyFont="1" applyFill="1" applyBorder="1" applyAlignment="1">
      <alignment horizontal="center"/>
    </xf>
    <xf numFmtId="168" fontId="37" fillId="0" borderId="18" xfId="0" applyNumberFormat="1" applyFont="1" applyFill="1" applyBorder="1" applyAlignment="1">
      <alignment horizontal="center"/>
    </xf>
    <xf numFmtId="0" fontId="36" fillId="0" borderId="18" xfId="0" applyFont="1" applyFill="1" applyBorder="1" applyAlignment="1">
      <alignment horizontal="right"/>
    </xf>
    <xf numFmtId="168" fontId="61" fillId="0" borderId="0" xfId="0" applyNumberFormat="1" applyFont="1" applyFill="1"/>
    <xf numFmtId="0" fontId="38" fillId="0" borderId="0" xfId="0" applyFont="1" applyFill="1"/>
    <xf numFmtId="0" fontId="38" fillId="0" borderId="18" xfId="0" applyFont="1" applyFill="1" applyBorder="1" applyAlignment="1">
      <alignment horizontal="left" indent="2"/>
    </xf>
    <xf numFmtId="0" fontId="38" fillId="0" borderId="18" xfId="0" applyFont="1" applyFill="1" applyBorder="1" applyAlignment="1">
      <alignment horizontal="left" indent="4"/>
    </xf>
    <xf numFmtId="167" fontId="60" fillId="0" borderId="0" xfId="0" applyNumberFormat="1" applyFont="1" applyFill="1"/>
    <xf numFmtId="0" fontId="37" fillId="0" borderId="18" xfId="0" applyFont="1" applyFill="1" applyBorder="1" applyAlignment="1">
      <alignment horizontal="left" indent="10"/>
    </xf>
    <xf numFmtId="170" fontId="36" fillId="0" borderId="0" xfId="0" applyNumberFormat="1" applyFont="1" applyFill="1"/>
    <xf numFmtId="169" fontId="36" fillId="0" borderId="0" xfId="0" applyNumberFormat="1" applyFont="1" applyFill="1"/>
    <xf numFmtId="0" fontId="38" fillId="38" borderId="18" xfId="0" applyFont="1" applyFill="1" applyBorder="1"/>
    <xf numFmtId="168" fontId="39" fillId="38" borderId="18" xfId="0" applyNumberFormat="1" applyFont="1" applyFill="1" applyBorder="1" applyAlignment="1">
      <alignment horizontal="center"/>
    </xf>
    <xf numFmtId="0" fontId="37" fillId="38" borderId="18" xfId="0" applyFont="1" applyFill="1" applyBorder="1" applyAlignment="1">
      <alignment horizontal="center"/>
    </xf>
    <xf numFmtId="168" fontId="37" fillId="38" borderId="18" xfId="0" applyNumberFormat="1" applyFont="1" applyFill="1" applyBorder="1" applyAlignment="1">
      <alignment horizontal="center"/>
    </xf>
    <xf numFmtId="0" fontId="36" fillId="38" borderId="18" xfId="0" applyFont="1" applyFill="1" applyBorder="1" applyAlignment="1">
      <alignment horizontal="right"/>
    </xf>
    <xf numFmtId="0" fontId="38" fillId="38" borderId="18" xfId="0" applyFont="1" applyFill="1" applyBorder="1" applyAlignment="1">
      <alignment horizontal="left" indent="1"/>
    </xf>
    <xf numFmtId="0" fontId="38" fillId="38" borderId="18" xfId="0" applyFont="1" applyFill="1" applyBorder="1" applyAlignment="1">
      <alignment horizontal="left" indent="2"/>
    </xf>
    <xf numFmtId="0" fontId="38" fillId="38" borderId="18" xfId="0" applyFont="1" applyFill="1" applyBorder="1" applyAlignment="1">
      <alignment horizontal="left" indent="7"/>
    </xf>
    <xf numFmtId="0" fontId="38" fillId="0" borderId="0" xfId="0" applyFont="1" applyFill="1" applyAlignment="1">
      <alignment horizontal="center"/>
    </xf>
    <xf numFmtId="0" fontId="67" fillId="0" borderId="0" xfId="0" applyFont="1" applyFill="1" applyAlignment="1">
      <alignment horizontal="right"/>
    </xf>
    <xf numFmtId="0" fontId="0" fillId="0" borderId="0" xfId="0"/>
    <xf numFmtId="0" fontId="68" fillId="0" borderId="0" xfId="0" applyFont="1"/>
    <xf numFmtId="0" fontId="69" fillId="0" borderId="0" xfId="0" applyFont="1"/>
    <xf numFmtId="0" fontId="70" fillId="0" borderId="18" xfId="0" applyFont="1" applyBorder="1"/>
    <xf numFmtId="0" fontId="36" fillId="0" borderId="28" xfId="0" applyNumberFormat="1" applyFont="1" applyFill="1" applyBorder="1" applyAlignment="1">
      <alignment horizontal="left" wrapText="1"/>
    </xf>
    <xf numFmtId="0" fontId="38" fillId="0" borderId="28" xfId="0" applyNumberFormat="1" applyFont="1" applyFill="1" applyBorder="1" applyAlignment="1">
      <alignment horizontal="left" wrapText="1"/>
    </xf>
    <xf numFmtId="0" fontId="36" fillId="0" borderId="22" xfId="0" applyNumberFormat="1" applyFont="1" applyFill="1" applyBorder="1" applyAlignment="1">
      <alignment horizontal="left" wrapText="1" indent="1"/>
    </xf>
    <xf numFmtId="168" fontId="36" fillId="0" borderId="22" xfId="0" applyNumberFormat="1" applyFont="1" applyFill="1" applyBorder="1" applyAlignment="1">
      <alignment horizontal="center"/>
    </xf>
    <xf numFmtId="168" fontId="36" fillId="0" borderId="29" xfId="0" applyNumberFormat="1" applyFont="1" applyFill="1" applyBorder="1" applyAlignment="1">
      <alignment horizontal="center"/>
    </xf>
    <xf numFmtId="168" fontId="36" fillId="0" borderId="26" xfId="0" applyNumberFormat="1" applyFont="1" applyFill="1" applyBorder="1" applyAlignment="1">
      <alignment horizontal="center"/>
    </xf>
    <xf numFmtId="168" fontId="37" fillId="38" borderId="17" xfId="0" applyNumberFormat="1" applyFont="1" applyFill="1" applyBorder="1" applyAlignment="1">
      <alignment horizontal="center"/>
    </xf>
    <xf numFmtId="168" fontId="37" fillId="38" borderId="0" xfId="0" applyNumberFormat="1" applyFont="1" applyFill="1" applyBorder="1" applyAlignment="1">
      <alignment horizontal="center"/>
    </xf>
    <xf numFmtId="168" fontId="37" fillId="38" borderId="28" xfId="0" applyNumberFormat="1" applyFont="1" applyFill="1" applyBorder="1" applyAlignment="1">
      <alignment horizontal="center"/>
    </xf>
    <xf numFmtId="0" fontId="36" fillId="38" borderId="28" xfId="0" applyFont="1" applyFill="1" applyBorder="1" applyAlignment="1">
      <alignment horizontal="left"/>
    </xf>
    <xf numFmtId="0" fontId="36" fillId="38" borderId="28" xfId="0" applyFont="1" applyFill="1" applyBorder="1"/>
    <xf numFmtId="0" fontId="36" fillId="38" borderId="0" xfId="0" applyFont="1" applyFill="1" applyBorder="1" applyAlignment="1">
      <alignment horizontal="center"/>
    </xf>
    <xf numFmtId="0" fontId="36" fillId="38" borderId="28" xfId="0" applyFont="1" applyFill="1" applyBorder="1" applyAlignment="1">
      <alignment horizontal="center"/>
    </xf>
    <xf numFmtId="0" fontId="36" fillId="38" borderId="27" xfId="0" applyFont="1" applyFill="1" applyBorder="1"/>
    <xf numFmtId="0" fontId="36" fillId="38" borderId="0" xfId="0" applyFont="1" applyFill="1" applyBorder="1"/>
    <xf numFmtId="0" fontId="36" fillId="38" borderId="17" xfId="0" applyFont="1" applyFill="1" applyBorder="1"/>
    <xf numFmtId="0" fontId="36" fillId="0" borderId="0" xfId="0" applyFont="1" applyFill="1" applyBorder="1" applyAlignment="1">
      <alignment vertical="top" wrapText="1"/>
    </xf>
    <xf numFmtId="167" fontId="42" fillId="0" borderId="19" xfId="0" applyNumberFormat="1" applyFont="1" applyFill="1" applyBorder="1" applyAlignment="1">
      <alignment horizontal="center"/>
    </xf>
    <xf numFmtId="49" fontId="36" fillId="38" borderId="24" xfId="0" applyNumberFormat="1" applyFont="1" applyFill="1" applyBorder="1" applyAlignment="1">
      <alignment horizontal="center" vertical="center" wrapText="1"/>
    </xf>
    <xf numFmtId="49" fontId="36" fillId="0" borderId="28" xfId="0" applyNumberFormat="1" applyFont="1" applyFill="1" applyBorder="1" applyAlignment="1">
      <alignment horizontal="center" vertical="center" wrapText="1"/>
    </xf>
    <xf numFmtId="49" fontId="36" fillId="38" borderId="28" xfId="0" applyNumberFormat="1" applyFont="1" applyFill="1" applyBorder="1" applyAlignment="1">
      <alignment horizontal="center" vertical="center" wrapText="1"/>
    </xf>
    <xf numFmtId="49" fontId="37" fillId="0" borderId="28" xfId="0" applyNumberFormat="1" applyFont="1" applyFill="1" applyBorder="1" applyAlignment="1">
      <alignment horizontal="center" vertical="center" wrapText="1"/>
    </xf>
    <xf numFmtId="49" fontId="36" fillId="39" borderId="28" xfId="0" applyNumberFormat="1" applyFont="1" applyFill="1" applyBorder="1" applyAlignment="1">
      <alignment horizontal="center" vertical="center" wrapText="1"/>
    </xf>
    <xf numFmtId="49" fontId="36" fillId="38" borderId="28" xfId="0" applyNumberFormat="1" applyFont="1" applyFill="1" applyBorder="1" applyAlignment="1">
      <alignment horizontal="center" vertical="center"/>
    </xf>
    <xf numFmtId="49" fontId="36" fillId="0" borderId="22" xfId="0" applyNumberFormat="1" applyFont="1" applyFill="1" applyBorder="1" applyAlignment="1">
      <alignment horizontal="center" vertical="center" wrapText="1"/>
    </xf>
    <xf numFmtId="0" fontId="71" fillId="0" borderId="0" xfId="560"/>
    <xf numFmtId="0" fontId="38" fillId="38" borderId="18" xfId="0" applyFont="1" applyFill="1" applyBorder="1" applyAlignment="1">
      <alignment horizontal="left" indent="4"/>
    </xf>
    <xf numFmtId="168" fontId="64" fillId="0" borderId="0" xfId="0" applyNumberFormat="1" applyFont="1" applyFill="1"/>
    <xf numFmtId="172" fontId="64" fillId="0" borderId="0" xfId="561" applyNumberFormat="1" applyFont="1" applyFill="1"/>
    <xf numFmtId="172" fontId="65" fillId="0" borderId="0" xfId="561" applyNumberFormat="1" applyFont="1" applyFill="1"/>
    <xf numFmtId="168" fontId="38" fillId="0" borderId="0" xfId="0" applyNumberFormat="1" applyFont="1" applyFill="1" applyAlignment="1">
      <alignment horizontal="center"/>
    </xf>
    <xf numFmtId="168" fontId="36" fillId="0" borderId="0" xfId="395" applyNumberFormat="1" applyFont="1"/>
    <xf numFmtId="172" fontId="60" fillId="0" borderId="0" xfId="561" applyNumberFormat="1" applyFont="1" applyFill="1"/>
    <xf numFmtId="172" fontId="36" fillId="0" borderId="0" xfId="561" applyNumberFormat="1" applyFont="1" applyFill="1"/>
    <xf numFmtId="172" fontId="61" fillId="0" borderId="0" xfId="561" applyNumberFormat="1" applyFont="1" applyFill="1"/>
    <xf numFmtId="172" fontId="38" fillId="0" borderId="0" xfId="561" applyNumberFormat="1" applyFont="1" applyFill="1"/>
    <xf numFmtId="168" fontId="36" fillId="0" borderId="0" xfId="0" applyNumberFormat="1" applyFont="1" applyFill="1" applyAlignment="1">
      <alignment horizontal="center"/>
    </xf>
    <xf numFmtId="167" fontId="38" fillId="0" borderId="0" xfId="0" applyNumberFormat="1" applyFont="1" applyFill="1" applyAlignment="1">
      <alignment horizontal="center"/>
    </xf>
    <xf numFmtId="4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0" xfId="0"/>
    <xf numFmtId="4" fontId="65" fillId="0" borderId="0" xfId="0" applyNumberFormat="1" applyFont="1" applyFill="1"/>
    <xf numFmtId="2" fontId="65" fillId="0" borderId="0" xfId="0" applyNumberFormat="1" applyFont="1" applyFill="1"/>
    <xf numFmtId="4" fontId="64" fillId="0" borderId="0" xfId="0" applyNumberFormat="1" applyFont="1" applyFill="1"/>
    <xf numFmtId="2" fontId="64" fillId="0" borderId="0" xfId="0" applyNumberFormat="1" applyFont="1" applyFill="1"/>
    <xf numFmtId="4" fontId="5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top" wrapText="1"/>
    </xf>
    <xf numFmtId="0" fontId="73" fillId="0" borderId="0" xfId="0" applyFont="1" applyBorder="1" applyAlignment="1">
      <alignment vertical="center"/>
    </xf>
    <xf numFmtId="49" fontId="0" fillId="0" borderId="0" xfId="0" applyNumberFormat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38" fillId="0" borderId="0" xfId="0" applyFont="1" applyFill="1" applyAlignment="1">
      <alignment horizontal="center"/>
    </xf>
    <xf numFmtId="167" fontId="42" fillId="0" borderId="18" xfId="516" applyNumberFormat="1" applyFont="1" applyFill="1" applyBorder="1" applyAlignment="1">
      <alignment horizontal="center" wrapText="1"/>
    </xf>
    <xf numFmtId="0" fontId="38" fillId="0" borderId="19" xfId="0" applyFont="1" applyFill="1" applyBorder="1" applyAlignment="1">
      <alignment horizontal="center"/>
    </xf>
    <xf numFmtId="0" fontId="38" fillId="0" borderId="26" xfId="0" applyFont="1" applyFill="1" applyBorder="1" applyAlignment="1">
      <alignment horizontal="center"/>
    </xf>
    <xf numFmtId="167" fontId="36" fillId="0" borderId="18" xfId="0" applyNumberFormat="1" applyFont="1" applyFill="1" applyBorder="1" applyAlignment="1">
      <alignment horizontal="center" wrapText="1"/>
    </xf>
    <xf numFmtId="167" fontId="36" fillId="0" borderId="19" xfId="0" applyNumberFormat="1" applyFont="1" applyFill="1" applyBorder="1" applyAlignment="1">
      <alignment horizontal="center" wrapText="1"/>
    </xf>
    <xf numFmtId="0" fontId="36" fillId="0" borderId="0" xfId="0" applyFont="1" applyFill="1" applyBorder="1" applyAlignment="1">
      <alignment vertical="top" wrapText="1"/>
    </xf>
    <xf numFmtId="167" fontId="42" fillId="0" borderId="18" xfId="0" applyNumberFormat="1" applyFont="1" applyFill="1" applyBorder="1" applyAlignment="1">
      <alignment horizontal="center" wrapText="1"/>
    </xf>
    <xf numFmtId="49" fontId="36" fillId="0" borderId="19" xfId="0" applyNumberFormat="1" applyFont="1" applyFill="1" applyBorder="1" applyAlignment="1">
      <alignment horizontal="center" vertical="top"/>
    </xf>
    <xf numFmtId="49" fontId="36" fillId="0" borderId="26" xfId="0" applyNumberFormat="1" applyFont="1" applyFill="1" applyBorder="1" applyAlignment="1">
      <alignment horizontal="center" vertical="top"/>
    </xf>
    <xf numFmtId="167" fontId="36" fillId="0" borderId="20" xfId="0" applyNumberFormat="1" applyFont="1" applyFill="1" applyBorder="1" applyAlignment="1">
      <alignment horizontal="center"/>
    </xf>
    <xf numFmtId="167" fontId="36" fillId="0" borderId="25" xfId="0" applyNumberFormat="1" applyFont="1" applyFill="1" applyBorder="1" applyAlignment="1">
      <alignment horizontal="center"/>
    </xf>
    <xf numFmtId="167" fontId="36" fillId="0" borderId="21" xfId="0" applyNumberFormat="1" applyFont="1" applyFill="1" applyBorder="1" applyAlignment="1">
      <alignment horizontal="center"/>
    </xf>
    <xf numFmtId="0" fontId="38" fillId="0" borderId="19" xfId="395" applyFont="1" applyBorder="1" applyAlignment="1">
      <alignment horizontal="center" vertical="center" wrapText="1"/>
    </xf>
    <xf numFmtId="0" fontId="38" fillId="0" borderId="26" xfId="395" applyFont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38" fillId="0" borderId="21" xfId="0" applyFont="1" applyFill="1" applyBorder="1" applyAlignment="1">
      <alignment horizontal="center"/>
    </xf>
    <xf numFmtId="0" fontId="38" fillId="0" borderId="0" xfId="395" applyFont="1" applyFill="1" applyBorder="1" applyAlignment="1">
      <alignment horizontal="center"/>
    </xf>
    <xf numFmtId="0" fontId="43" fillId="0" borderId="0" xfId="394" applyFont="1" applyFill="1" applyBorder="1" applyAlignment="1">
      <alignment vertical="top" wrapText="1"/>
    </xf>
    <xf numFmtId="0" fontId="38" fillId="0" borderId="0" xfId="0" applyFont="1" applyAlignment="1">
      <alignment horizontal="center"/>
    </xf>
    <xf numFmtId="167" fontId="38" fillId="0" borderId="19" xfId="0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2" fontId="38" fillId="0" borderId="19" xfId="0" applyNumberFormat="1" applyFont="1" applyBorder="1" applyAlignment="1">
      <alignment horizontal="center" vertical="center" wrapText="1"/>
    </xf>
    <xf numFmtId="2" fontId="38" fillId="0" borderId="17" xfId="0" applyNumberFormat="1" applyFont="1" applyBorder="1" applyAlignment="1">
      <alignment horizontal="center" vertical="center" wrapText="1"/>
    </xf>
    <xf numFmtId="2" fontId="38" fillId="0" borderId="26" xfId="0" applyNumberFormat="1" applyFont="1" applyBorder="1" applyAlignment="1">
      <alignment horizontal="center" vertical="center" wrapText="1"/>
    </xf>
    <xf numFmtId="2" fontId="38" fillId="0" borderId="20" xfId="0" applyNumberFormat="1" applyFont="1" applyBorder="1" applyAlignment="1">
      <alignment horizontal="center" vertical="center" wrapText="1"/>
    </xf>
    <xf numFmtId="2" fontId="38" fillId="0" borderId="21" xfId="0" applyNumberFormat="1" applyFont="1" applyBorder="1" applyAlignment="1">
      <alignment horizontal="center" vertical="center" wrapText="1"/>
    </xf>
    <xf numFmtId="2" fontId="38" fillId="0" borderId="25" xfId="0" applyNumberFormat="1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wrapText="1"/>
    </xf>
    <xf numFmtId="0" fontId="36" fillId="0" borderId="19" xfId="0" applyFont="1" applyFill="1" applyBorder="1" applyAlignment="1">
      <alignment horizontal="center"/>
    </xf>
    <xf numFmtId="0" fontId="36" fillId="0" borderId="26" xfId="0" applyFont="1" applyFill="1" applyBorder="1" applyAlignment="1">
      <alignment horizontal="center"/>
    </xf>
    <xf numFmtId="0" fontId="38" fillId="0" borderId="18" xfId="0" applyFont="1" applyFill="1" applyBorder="1" applyAlignment="1">
      <alignment horizontal="center"/>
    </xf>
  </cellXfs>
  <cellStyles count="562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 I )" xfId="6"/>
    <cellStyle name="_Приложение I.13_~6498020_Книга1_Прил I 2015 1 пол" xfId="7"/>
    <cellStyle name="_Приложение I.13_~6498020_Книга1_Приложение I" xfId="8"/>
    <cellStyle name="_Приложение I.13_~6498020_Книга1_Приложение I 2" xfId="447"/>
    <cellStyle name="_Приложение I.13_~6498020_Книга1_Приложение I.9" xfId="9"/>
    <cellStyle name="_Приложение I.13_~6498020_Книга1_Приложение I.9 2" xfId="448"/>
    <cellStyle name="_Приложение I.13_~6498020_Прил I  торговля 9мес 13)" xfId="10"/>
    <cellStyle name="_Приложение I.13_~6498020_Прил I торговля 9м14" xfId="11"/>
    <cellStyle name="_Приложение I.13_~6498020_Прил I торговля 9м14 2" xfId="449"/>
    <cellStyle name="_Приложение I.13_~6498020_Прил I торговля 9м14_Прил I )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 I )" xfId="16"/>
    <cellStyle name="_Приложение I.13_Книга1_Книга1_Прил I 2015 1 пол" xfId="17"/>
    <cellStyle name="_Приложение I.13_Книга1_Книга1_Приложение I" xfId="18"/>
    <cellStyle name="_Приложение I.13_Книга1_Книга1_Приложение I 2" xfId="450"/>
    <cellStyle name="_Приложение I.13_Книга1_Книга1_Приложение I.9" xfId="19"/>
    <cellStyle name="_Приложение I.13_Книга1_Книга1_Приложение I.9 2" xfId="451"/>
    <cellStyle name="_Приложение I.13_Книга1_Прил I  торговля 9мес 13)" xfId="20"/>
    <cellStyle name="_Приложение I.13_Книга1_Прил I торговля 9м14" xfId="21"/>
    <cellStyle name="_Приложение I.13_Книга1_Прил I торговля 9м14 2" xfId="452"/>
    <cellStyle name="_Приложение I.13_Книга1_Прил I торговля 9м14_Прил I )" xfId="22"/>
    <cellStyle name="_Приложение I.13_Прил I  торговля 9мес 13)" xfId="23"/>
    <cellStyle name="_Приложение I.13_рус Приложение 1.5_ услуги" xfId="24"/>
    <cellStyle name="_Приложение I.13_рус Приложение 1.5_ услуги_Книга1" xfId="25"/>
    <cellStyle name="_Приложение I.13_рус Приложение 1.5_ услуги_Книга1 2" xfId="26"/>
    <cellStyle name="_Приложение I.13_рус Приложение 1.5_ услуги_Книга1_Прил I )" xfId="27"/>
    <cellStyle name="_Приложение I.13_рус Приложение 1.5_ услуги_Книга1_Прил I 2015 1 пол" xfId="28"/>
    <cellStyle name="_Приложение I.13_рус Приложение 1.5_ услуги_Книга1_Приложение I" xfId="29"/>
    <cellStyle name="_Приложение I.13_рус Приложение 1.5_ услуги_Книга1_Приложение I 2" xfId="453"/>
    <cellStyle name="_Приложение I.13_рус Приложение 1.5_ услуги_Книга1_Приложение I.9" xfId="30"/>
    <cellStyle name="_Приложение I.13_рус Приложение 1.5_ услуги_Книга1_Приложение I.9 2" xfId="454"/>
    <cellStyle name="_Приложение I.13_рус Приложение 1.5_ услуги_Прил I  торговля 9мес 13)" xfId="31"/>
    <cellStyle name="_Приложение I.13_рус Приложение 1.5_ услуги_Прил I торговля 9м14" xfId="32"/>
    <cellStyle name="_Приложение I.13_рус Приложение 1.5_ услуги_Прил I торговля 9м14 2" xfId="455"/>
    <cellStyle name="_Приложение I.13_рус Приложение 1.5_ услуги_Прил I торговля 9м14_Прил I )" xfId="33"/>
    <cellStyle name="_Приложение I.13_рус Приложение 1.6_усл.по зонам" xfId="34"/>
    <cellStyle name="20% - Акцент1" xfId="35" builtinId="30" customBuiltin="1"/>
    <cellStyle name="20% - Акцент1 2" xfId="36"/>
    <cellStyle name="20% - Акцент1 2 2" xfId="37"/>
    <cellStyle name="20% - Акцент1 3" xfId="38"/>
    <cellStyle name="20% - Акцент1 4" xfId="39"/>
    <cellStyle name="20% - Акцент1 5" xfId="40"/>
    <cellStyle name="20% - Акцент1 6" xfId="41"/>
    <cellStyle name="20% - Акцент1 7" xfId="462"/>
    <cellStyle name="20% - Акцент1 8" xfId="517"/>
    <cellStyle name="20% - Акцент2" xfId="42" builtinId="34" customBuiltin="1"/>
    <cellStyle name="20% - Акцент2 2" xfId="43"/>
    <cellStyle name="20% - Акцент2 2 2" xfId="44"/>
    <cellStyle name="20% - Акцент2 3" xfId="45"/>
    <cellStyle name="20% - Акцент2 4" xfId="46"/>
    <cellStyle name="20% - Акцент2 5" xfId="47"/>
    <cellStyle name="20% - Акцент2 6" xfId="48"/>
    <cellStyle name="20% - Акцент2 7" xfId="463"/>
    <cellStyle name="20% - Акцент2 8" xfId="518"/>
    <cellStyle name="20% - Акцент3" xfId="49" builtinId="38" customBuiltin="1"/>
    <cellStyle name="20% - Акцент3 2" xfId="50"/>
    <cellStyle name="20% - Акцент3 2 2" xfId="51"/>
    <cellStyle name="20% - Акцент3 3" xfId="52"/>
    <cellStyle name="20% - Акцент3 4" xfId="53"/>
    <cellStyle name="20% - Акцент3 5" xfId="54"/>
    <cellStyle name="20% - Акцент3 6" xfId="55"/>
    <cellStyle name="20% - Акцент3 7" xfId="464"/>
    <cellStyle name="20% - Акцент3 8" xfId="519"/>
    <cellStyle name="20% - Акцент4" xfId="56" builtinId="42" customBuiltin="1"/>
    <cellStyle name="20% - Акцент4 2" xfId="57"/>
    <cellStyle name="20% - Акцент4 2 2" xfId="58"/>
    <cellStyle name="20% - Акцент4 3" xfId="59"/>
    <cellStyle name="20% - Акцент4 4" xfId="60"/>
    <cellStyle name="20% - Акцент4 5" xfId="61"/>
    <cellStyle name="20% - Акцент4 6" xfId="62"/>
    <cellStyle name="20% - Акцент4 7" xfId="465"/>
    <cellStyle name="20% - Акцент4 8" xfId="520"/>
    <cellStyle name="20% - Акцент5" xfId="63" builtinId="46" customBuiltin="1"/>
    <cellStyle name="20% - Акцент5 2" xfId="64"/>
    <cellStyle name="20% - Акцент5 2 2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466"/>
    <cellStyle name="20% - Акцент5 8" xfId="521"/>
    <cellStyle name="20% - Акцент6" xfId="70" builtinId="50" customBuiltin="1"/>
    <cellStyle name="20% - Акцент6 2" xfId="71"/>
    <cellStyle name="20% - Акцент6 2 2" xfId="72"/>
    <cellStyle name="20% - Акцент6 3" xfId="73"/>
    <cellStyle name="20% - Акцент6 4" xfId="74"/>
    <cellStyle name="20% - Акцент6 5" xfId="75"/>
    <cellStyle name="20% - Акцент6 6" xfId="76"/>
    <cellStyle name="20% - Акцент6 7" xfId="467"/>
    <cellStyle name="20% - Акцент6 8" xfId="522"/>
    <cellStyle name="40% - Акцент1" xfId="77" builtinId="31" customBuiltin="1"/>
    <cellStyle name="40% - Акцент1 2" xfId="78"/>
    <cellStyle name="40% - Акцент1 2 2" xfId="79"/>
    <cellStyle name="40% - Акцент1 3" xfId="80"/>
    <cellStyle name="40% - Акцент1 4" xfId="81"/>
    <cellStyle name="40% - Акцент1 5" xfId="82"/>
    <cellStyle name="40% - Акцент1 6" xfId="83"/>
    <cellStyle name="40% - Акцент1 7" xfId="468"/>
    <cellStyle name="40% - Акцент1 8" xfId="523"/>
    <cellStyle name="40% - Акцент2" xfId="84" builtinId="35" customBuiltin="1"/>
    <cellStyle name="40% - Акцент2 2" xfId="85"/>
    <cellStyle name="40% - Акцент2 3" xfId="86"/>
    <cellStyle name="40% - Акцент2 4" xfId="87"/>
    <cellStyle name="40% - Акцент2 5" xfId="88"/>
    <cellStyle name="40% - Акцент2 6" xfId="89"/>
    <cellStyle name="40% - Акцент2 7" xfId="469"/>
    <cellStyle name="40% - Акцент2 8" xfId="524"/>
    <cellStyle name="40% - Акцент3" xfId="90" builtinId="39" customBuiltin="1"/>
    <cellStyle name="40% - Акцент3 2" xfId="91"/>
    <cellStyle name="40% - Акцент3 2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470"/>
    <cellStyle name="40% - Акцент3 8" xfId="525"/>
    <cellStyle name="40% - Акцент4" xfId="97" builtinId="43" customBuiltin="1"/>
    <cellStyle name="40% - Акцент4 2" xfId="98"/>
    <cellStyle name="40% - Акцент4 2 2" xfId="99"/>
    <cellStyle name="40% - Акцент4 3" xfId="100"/>
    <cellStyle name="40% - Акцент4 4" xfId="101"/>
    <cellStyle name="40% - Акцент4 5" xfId="102"/>
    <cellStyle name="40% - Акцент4 6" xfId="103"/>
    <cellStyle name="40% - Акцент4 7" xfId="471"/>
    <cellStyle name="40% - Акцент4 8" xfId="526"/>
    <cellStyle name="40% - Акцент5" xfId="104" builtinId="47" customBuiltin="1"/>
    <cellStyle name="40% - Акцент5 2" xfId="105"/>
    <cellStyle name="40% - Акцент5 2 2" xfId="106"/>
    <cellStyle name="40% - Акцент5 3" xfId="107"/>
    <cellStyle name="40% - Акцент5 4" xfId="108"/>
    <cellStyle name="40% - Акцент5 5" xfId="109"/>
    <cellStyle name="40% - Акцент5 6" xfId="110"/>
    <cellStyle name="40% - Акцент5 7" xfId="472"/>
    <cellStyle name="40% - Акцент5 8" xfId="527"/>
    <cellStyle name="40% - Акцент6" xfId="111" builtinId="51" customBuiltin="1"/>
    <cellStyle name="40% - Акцент6 2" xfId="112"/>
    <cellStyle name="40% - Акцент6 2 2" xfId="113"/>
    <cellStyle name="40% - Акцент6 3" xfId="114"/>
    <cellStyle name="40% - Акцент6 4" xfId="115"/>
    <cellStyle name="40% - Акцент6 5" xfId="116"/>
    <cellStyle name="40% - Акцент6 6" xfId="117"/>
    <cellStyle name="40% - Акцент6 7" xfId="473"/>
    <cellStyle name="40% - Акцент6 8" xfId="528"/>
    <cellStyle name="60% - Акцент1" xfId="118" builtinId="32" customBuiltin="1"/>
    <cellStyle name="60% - Акцент1 2" xfId="119"/>
    <cellStyle name="60% - Акцент1 2 2" xfId="120"/>
    <cellStyle name="60% - Акцент1 3" xfId="121"/>
    <cellStyle name="60% - Акцент1 4" xfId="122"/>
    <cellStyle name="60% - Акцент1 5" xfId="123"/>
    <cellStyle name="60% - Акцент1 6" xfId="124"/>
    <cellStyle name="60% - Акцент1 7" xfId="474"/>
    <cellStyle name="60% - Акцент1 8" xfId="529"/>
    <cellStyle name="60% - Акцент2" xfId="125" builtinId="36" customBuiltin="1"/>
    <cellStyle name="60% - Акцент2 2" xfId="126"/>
    <cellStyle name="60% - Акцент2 3" xfId="127"/>
    <cellStyle name="60% - Акцент2 4" xfId="128"/>
    <cellStyle name="60% - Акцент2 5" xfId="129"/>
    <cellStyle name="60% - Акцент2 6" xfId="130"/>
    <cellStyle name="60% - Акцент2 7" xfId="475"/>
    <cellStyle name="60% - Акцент2 8" xfId="530"/>
    <cellStyle name="60% - Акцент3" xfId="131" builtinId="40" customBuiltin="1"/>
    <cellStyle name="60% - Акцент3 2" xfId="132"/>
    <cellStyle name="60% - Акцент3 2 2" xfId="133"/>
    <cellStyle name="60% - Акцент3 3" xfId="134"/>
    <cellStyle name="60% - Акцент3 4" xfId="135"/>
    <cellStyle name="60% - Акцент3 5" xfId="136"/>
    <cellStyle name="60% - Акцент3 6" xfId="137"/>
    <cellStyle name="60% - Акцент3 7" xfId="476"/>
    <cellStyle name="60% - Акцент3 8" xfId="531"/>
    <cellStyle name="60% - Акцент4" xfId="138" builtinId="44" customBuiltin="1"/>
    <cellStyle name="60% - Акцент4 2" xfId="139"/>
    <cellStyle name="60% - Акцент4 2 2" xfId="140"/>
    <cellStyle name="60% - Акцент4 3" xfId="141"/>
    <cellStyle name="60% - Акцент4 4" xfId="142"/>
    <cellStyle name="60% - Акцент4 5" xfId="143"/>
    <cellStyle name="60% - Акцент4 6" xfId="144"/>
    <cellStyle name="60% - Акцент4 7" xfId="477"/>
    <cellStyle name="60% - Акцент4 8" xfId="532"/>
    <cellStyle name="60% - Акцент5" xfId="145" builtinId="48" customBuiltin="1"/>
    <cellStyle name="60% - Акцент5 2" xfId="146"/>
    <cellStyle name="60% - Акцент5 2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478"/>
    <cellStyle name="60% - Акцент5 8" xfId="533"/>
    <cellStyle name="60% - Акцент6" xfId="152" builtinId="52" customBuiltin="1"/>
    <cellStyle name="60% - Акцент6 2" xfId="153"/>
    <cellStyle name="60% - Акцент6 2 2" xfId="154"/>
    <cellStyle name="60% - Акцент6 3" xfId="155"/>
    <cellStyle name="60% - Акцент6 4" xfId="156"/>
    <cellStyle name="60% - Акцент6 5" xfId="157"/>
    <cellStyle name="60% - Акцент6 6" xfId="158"/>
    <cellStyle name="60% - Акцент6 7" xfId="479"/>
    <cellStyle name="60% - Акцент6 8" xfId="534"/>
    <cellStyle name="Normal_02_Приложение к ТЗ Входные формы" xfId="159"/>
    <cellStyle name="SAPBEXaggData" xfId="160"/>
    <cellStyle name="SAPBEXaggDataEmph" xfId="161"/>
    <cellStyle name="SAPBEXaggItem" xfId="162"/>
    <cellStyle name="SAPBEXaggItemX" xfId="163"/>
    <cellStyle name="SAPBEXchaText" xfId="164"/>
    <cellStyle name="SAPBEXexcBad7" xfId="165"/>
    <cellStyle name="SAPBEXexcBad8" xfId="166"/>
    <cellStyle name="SAPBEXexcBad9" xfId="167"/>
    <cellStyle name="SAPBEXexcCritical4" xfId="168"/>
    <cellStyle name="SAPBEXexcCritical5" xfId="169"/>
    <cellStyle name="SAPBEXexcCritical6" xfId="170"/>
    <cellStyle name="SAPBEXexcGood1" xfId="171"/>
    <cellStyle name="SAPBEXexcGood2" xfId="172"/>
    <cellStyle name="SAPBEXexcGood3" xfId="173"/>
    <cellStyle name="SAPBEXfilterDrill" xfId="174"/>
    <cellStyle name="SAPBEXfilterItem" xfId="175"/>
    <cellStyle name="SAPBEXfilterText" xfId="176"/>
    <cellStyle name="SAPBEXfilterText 2" xfId="177"/>
    <cellStyle name="SAPBEXfilterText 2 2" xfId="178"/>
    <cellStyle name="SAPBEXfilterText 2_Книга1" xfId="179"/>
    <cellStyle name="SAPBEXfilterText_~6498020" xfId="180"/>
    <cellStyle name="SAPBEXformats" xfId="181"/>
    <cellStyle name="SAPBEXheaderItem" xfId="182"/>
    <cellStyle name="SAPBEXheaderItem 2" xfId="183"/>
    <cellStyle name="SAPBEXheaderItem 2 2" xfId="184"/>
    <cellStyle name="SAPBEXheaderItem 2_Книга1" xfId="185"/>
    <cellStyle name="SAPBEXheaderItem_~6498020" xfId="186"/>
    <cellStyle name="SAPBEXheaderText" xfId="187"/>
    <cellStyle name="SAPBEXheaderText 2" xfId="188"/>
    <cellStyle name="SAPBEXheaderText 2 2" xfId="189"/>
    <cellStyle name="SAPBEXheaderText 2_Книга1" xfId="190"/>
    <cellStyle name="SAPBEXheaderText_~6498020" xfId="191"/>
    <cellStyle name="SAPBEXHLevel0" xfId="192"/>
    <cellStyle name="SAPBEXHLevel0 2" xfId="193"/>
    <cellStyle name="SAPBEXHLevel0 2 2" xfId="194"/>
    <cellStyle name="SAPBEXHLevel0 2_Книга1" xfId="195"/>
    <cellStyle name="SAPBEXHLevel0_~6498020" xfId="196"/>
    <cellStyle name="SAPBEXHLevel0X" xfId="197"/>
    <cellStyle name="SAPBEXHLevel0X 2" xfId="198"/>
    <cellStyle name="SAPBEXHLevel0X 2 2" xfId="199"/>
    <cellStyle name="SAPBEXHLevel0X 2_Книга1" xfId="200"/>
    <cellStyle name="SAPBEXHLevel0X_~6498020" xfId="201"/>
    <cellStyle name="SAPBEXHLevel1" xfId="202"/>
    <cellStyle name="SAPBEXHLevel1 2" xfId="203"/>
    <cellStyle name="SAPBEXHLevel1 2 2" xfId="204"/>
    <cellStyle name="SAPBEXHLevel1 2_Книга1" xfId="205"/>
    <cellStyle name="SAPBEXHLevel1_~6498020" xfId="206"/>
    <cellStyle name="SAPBEXHLevel1X" xfId="207"/>
    <cellStyle name="SAPBEXHLevel1X 2" xfId="208"/>
    <cellStyle name="SAPBEXHLevel1X 2 2" xfId="209"/>
    <cellStyle name="SAPBEXHLevel1X 2_Книга1" xfId="210"/>
    <cellStyle name="SAPBEXHLevel1X_~6498020" xfId="211"/>
    <cellStyle name="SAPBEXHLevel2" xfId="212"/>
    <cellStyle name="SAPBEXHLevel2 2" xfId="213"/>
    <cellStyle name="SAPBEXHLevel2 2 2" xfId="214"/>
    <cellStyle name="SAPBEXHLevel2 2_Книга1" xfId="215"/>
    <cellStyle name="SAPBEXHLevel2_~6498020" xfId="216"/>
    <cellStyle name="SAPBEXHLevel2X" xfId="217"/>
    <cellStyle name="SAPBEXHLevel2X 2" xfId="218"/>
    <cellStyle name="SAPBEXHLevel2X 2 2" xfId="219"/>
    <cellStyle name="SAPBEXHLevel2X 2_Книга1" xfId="220"/>
    <cellStyle name="SAPBEXHLevel2X_~6498020" xfId="221"/>
    <cellStyle name="SAPBEXHLevel3" xfId="222"/>
    <cellStyle name="SAPBEXHLevel3 2" xfId="223"/>
    <cellStyle name="SAPBEXHLevel3 2 2" xfId="224"/>
    <cellStyle name="SAPBEXHLevel3 2_Книга1" xfId="225"/>
    <cellStyle name="SAPBEXHLevel3_~6498020" xfId="226"/>
    <cellStyle name="SAPBEXHLevel3X" xfId="227"/>
    <cellStyle name="SAPBEXHLevel3X 2" xfId="228"/>
    <cellStyle name="SAPBEXHLevel3X 2 2" xfId="229"/>
    <cellStyle name="SAPBEXHLevel3X 2_Книга1" xfId="230"/>
    <cellStyle name="SAPBEXHLevel3X_~6498020" xfId="231"/>
    <cellStyle name="SAPBEXresData" xfId="232"/>
    <cellStyle name="SAPBEXresDataEmph" xfId="233"/>
    <cellStyle name="SAPBEXresItem" xfId="234"/>
    <cellStyle name="SAPBEXresItemX" xfId="235"/>
    <cellStyle name="SAPBEXstdData" xfId="236"/>
    <cellStyle name="SAPBEXstdDataEmph" xfId="237"/>
    <cellStyle name="SAPBEXstdItem" xfId="238"/>
    <cellStyle name="SAPBEXstdItemX" xfId="239"/>
    <cellStyle name="SAPBEXtitle" xfId="240"/>
    <cellStyle name="SAPBEXtitle 2" xfId="241"/>
    <cellStyle name="SAPBEXtitle 2 2" xfId="242"/>
    <cellStyle name="SAPBEXtitle 2_Книга1" xfId="243"/>
    <cellStyle name="SAPBEXtitle_~6498020" xfId="244"/>
    <cellStyle name="SAPBEXundefined" xfId="245"/>
    <cellStyle name="Акцент1" xfId="246" builtinId="29" customBuiltin="1"/>
    <cellStyle name="Акцент1 2" xfId="247"/>
    <cellStyle name="Акцент1 2 2" xfId="248"/>
    <cellStyle name="Акцент1 3" xfId="249"/>
    <cellStyle name="Акцент1 4" xfId="250"/>
    <cellStyle name="Акцент1 5" xfId="251"/>
    <cellStyle name="Акцент1 6" xfId="252"/>
    <cellStyle name="Акцент1 7" xfId="480"/>
    <cellStyle name="Акцент1 8" xfId="535"/>
    <cellStyle name="Акцент2" xfId="253" builtinId="33" customBuiltin="1"/>
    <cellStyle name="Акцент2 2" xfId="254"/>
    <cellStyle name="Акцент2 3" xfId="255"/>
    <cellStyle name="Акцент2 4" xfId="256"/>
    <cellStyle name="Акцент2 5" xfId="257"/>
    <cellStyle name="Акцент2 6" xfId="258"/>
    <cellStyle name="Акцент2 7" xfId="481"/>
    <cellStyle name="Акцент2 8" xfId="536"/>
    <cellStyle name="Акцент3" xfId="259" builtinId="37" customBuiltin="1"/>
    <cellStyle name="Акцент3 2" xfId="260"/>
    <cellStyle name="Акцент3 3" xfId="261"/>
    <cellStyle name="Акцент3 4" xfId="262"/>
    <cellStyle name="Акцент3 5" xfId="263"/>
    <cellStyle name="Акцент3 6" xfId="264"/>
    <cellStyle name="Акцент3 7" xfId="482"/>
    <cellStyle name="Акцент3 8" xfId="537"/>
    <cellStyle name="Акцент4" xfId="265" builtinId="41" customBuiltin="1"/>
    <cellStyle name="Акцент4 2" xfId="266"/>
    <cellStyle name="Акцент4 2 2" xfId="267"/>
    <cellStyle name="Акцент4 3" xfId="268"/>
    <cellStyle name="Акцент4 4" xfId="269"/>
    <cellStyle name="Акцент4 5" xfId="270"/>
    <cellStyle name="Акцент4 6" xfId="271"/>
    <cellStyle name="Акцент4 7" xfId="483"/>
    <cellStyle name="Акцент4 8" xfId="538"/>
    <cellStyle name="Акцент5" xfId="272" builtinId="45" customBuiltin="1"/>
    <cellStyle name="Акцент5 2" xfId="273"/>
    <cellStyle name="Акцент5 3" xfId="274"/>
    <cellStyle name="Акцент5 4" xfId="275"/>
    <cellStyle name="Акцент5 5" xfId="276"/>
    <cellStyle name="Акцент5 6" xfId="277"/>
    <cellStyle name="Акцент5 7" xfId="484"/>
    <cellStyle name="Акцент5 8" xfId="539"/>
    <cellStyle name="Акцент6" xfId="278" builtinId="49" customBuiltin="1"/>
    <cellStyle name="Акцент6 2" xfId="279"/>
    <cellStyle name="Акцент6 2 2" xfId="280"/>
    <cellStyle name="Акцент6 3" xfId="281"/>
    <cellStyle name="Акцент6 4" xfId="282"/>
    <cellStyle name="Акцент6 5" xfId="283"/>
    <cellStyle name="Акцент6 6" xfId="284"/>
    <cellStyle name="Акцент6 7" xfId="485"/>
    <cellStyle name="Акцент6 8" xfId="540"/>
    <cellStyle name="Ввод " xfId="285" builtinId="20" customBuiltin="1"/>
    <cellStyle name="Ввод  2" xfId="286"/>
    <cellStyle name="Ввод  3" xfId="287"/>
    <cellStyle name="Ввод  4" xfId="288"/>
    <cellStyle name="Ввод  5" xfId="289"/>
    <cellStyle name="Ввод  6" xfId="290"/>
    <cellStyle name="Ввод  7" xfId="486"/>
    <cellStyle name="Ввод  8" xfId="541"/>
    <cellStyle name="Вывод" xfId="291" builtinId="21" customBuiltin="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вод 7" xfId="487"/>
    <cellStyle name="Вывод 8" xfId="542"/>
    <cellStyle name="Вычисление" xfId="299" builtinId="22" customBuiltin="1"/>
    <cellStyle name="Вычисление 2" xfId="300"/>
    <cellStyle name="Вычисление 2 2" xfId="301"/>
    <cellStyle name="Вычисление 2_Приложение I.8. Баланс вторичных доходов" xfId="302"/>
    <cellStyle name="Вычисление 3" xfId="303"/>
    <cellStyle name="Вычисление 4" xfId="304"/>
    <cellStyle name="Вычисление 5" xfId="305"/>
    <cellStyle name="Вычисление 6" xfId="306"/>
    <cellStyle name="Вычисление 7" xfId="488"/>
    <cellStyle name="Вычисление 8" xfId="543"/>
    <cellStyle name="Гиперссылка" xfId="560" builtinId="8"/>
    <cellStyle name="Заголовок 1" xfId="307" builtinId="16" customBuiltin="1"/>
    <cellStyle name="Заголовок 1 2" xfId="308"/>
    <cellStyle name="Заголовок 1 2 2" xfId="309"/>
    <cellStyle name="Заголовок 1 2_Приложение I.8. Баланс вторичных доходов" xfId="310"/>
    <cellStyle name="Заголовок 1 3" xfId="311"/>
    <cellStyle name="Заголовок 1 4" xfId="312"/>
    <cellStyle name="Заголовок 1 5" xfId="313"/>
    <cellStyle name="Заголовок 1 6" xfId="314"/>
    <cellStyle name="Заголовок 1 7" xfId="489"/>
    <cellStyle name="Заголовок 1 8" xfId="544"/>
    <cellStyle name="Заголовок 2" xfId="315" builtinId="17" customBuiltin="1"/>
    <cellStyle name="Заголовок 2 2" xfId="316"/>
    <cellStyle name="Заголовок 2 2 2" xfId="317"/>
    <cellStyle name="Заголовок 2 2_Приложение I.8. Баланс вторичных доходов" xfId="318"/>
    <cellStyle name="Заголовок 2 3" xfId="319"/>
    <cellStyle name="Заголовок 2 4" xfId="320"/>
    <cellStyle name="Заголовок 2 5" xfId="321"/>
    <cellStyle name="Заголовок 2 6" xfId="322"/>
    <cellStyle name="Заголовок 2 7" xfId="490"/>
    <cellStyle name="Заголовок 2 8" xfId="545"/>
    <cellStyle name="Заголовок 3" xfId="323" builtinId="18" customBuiltin="1"/>
    <cellStyle name="Заголовок 3 2" xfId="324"/>
    <cellStyle name="Заголовок 3 2 2" xfId="325"/>
    <cellStyle name="Заголовок 3 2_Приложение I.8. Баланс вторичных доходов" xfId="326"/>
    <cellStyle name="Заголовок 3 3" xfId="327"/>
    <cellStyle name="Заголовок 3 4" xfId="328"/>
    <cellStyle name="Заголовок 3 5" xfId="329"/>
    <cellStyle name="Заголовок 3 6" xfId="330"/>
    <cellStyle name="Заголовок 3 7" xfId="491"/>
    <cellStyle name="Заголовок 3 8" xfId="546"/>
    <cellStyle name="Заголовок 4" xfId="331" builtinId="19" customBuiltin="1"/>
    <cellStyle name="Заголовок 4 2" xfId="332"/>
    <cellStyle name="Заголовок 4 2 2" xfId="333"/>
    <cellStyle name="Заголовок 4 3" xfId="334"/>
    <cellStyle name="Заголовок 4 4" xfId="335"/>
    <cellStyle name="Заголовок 4 5" xfId="336"/>
    <cellStyle name="Заголовок 4 6" xfId="337"/>
    <cellStyle name="Заголовок 4 7" xfId="492"/>
    <cellStyle name="Заголовок 4 8" xfId="547"/>
    <cellStyle name="Итог" xfId="338" builtinId="25" customBuiltin="1"/>
    <cellStyle name="Итог 2" xfId="339"/>
    <cellStyle name="Итог 2 2" xfId="340"/>
    <cellStyle name="Итог 2_Приложение I.8. Баланс вторичных доходов" xfId="341"/>
    <cellStyle name="Итог 3" xfId="342"/>
    <cellStyle name="Итог 4" xfId="343"/>
    <cellStyle name="Итог 5" xfId="344"/>
    <cellStyle name="Итог 6" xfId="345"/>
    <cellStyle name="Итог 7" xfId="493"/>
    <cellStyle name="Итог 8" xfId="548"/>
    <cellStyle name="Контрольная ячейка" xfId="346" builtinId="23" customBuiltin="1"/>
    <cellStyle name="Контрольная ячейка 2" xfId="347"/>
    <cellStyle name="Контрольная ячейка 3" xfId="348"/>
    <cellStyle name="Контрольная ячейка 4" xfId="349"/>
    <cellStyle name="Контрольная ячейка 5" xfId="350"/>
    <cellStyle name="Контрольная ячейка 6" xfId="351"/>
    <cellStyle name="Контрольная ячейка 7" xfId="494"/>
    <cellStyle name="Контрольная ячейка 8" xfId="549"/>
    <cellStyle name="Название" xfId="352" builtinId="15" customBuiltin="1"/>
    <cellStyle name="Название 2" xfId="353"/>
    <cellStyle name="Название 2 2" xfId="354"/>
    <cellStyle name="Название 3" xfId="355"/>
    <cellStyle name="Название 4" xfId="356"/>
    <cellStyle name="Название 5" xfId="357"/>
    <cellStyle name="Название 6" xfId="358"/>
    <cellStyle name="Название 7" xfId="497"/>
    <cellStyle name="Название 8" xfId="550"/>
    <cellStyle name="Нейтральный" xfId="359" builtinId="28" customBuiltin="1"/>
    <cellStyle name="Нейтральный 2" xfId="360"/>
    <cellStyle name="Нейтральный 2 2" xfId="361"/>
    <cellStyle name="Нейтральный 3" xfId="362"/>
    <cellStyle name="Нейтральный 4" xfId="363"/>
    <cellStyle name="Нейтральный 5" xfId="364"/>
    <cellStyle name="Нейтральный 6" xfId="365"/>
    <cellStyle name="Нейтральный 7" xfId="500"/>
    <cellStyle name="Нейтральный 8" xfId="551"/>
    <cellStyle name="Обычный" xfId="0" builtinId="0"/>
    <cellStyle name="Обычный 10" xfId="460"/>
    <cellStyle name="Обычный 10 2" xfId="511"/>
    <cellStyle name="Обычный 11" xfId="512"/>
    <cellStyle name="Обычный 2" xfId="366"/>
    <cellStyle name="Обычный 2 2" xfId="367"/>
    <cellStyle name="Обычный 2 2 2" xfId="499"/>
    <cellStyle name="Обычный 2 2 3" xfId="513"/>
    <cellStyle name="Обычный 2 3" xfId="368"/>
    <cellStyle name="Обычный 2 4" xfId="369"/>
    <cellStyle name="Обычный 2 5" xfId="370"/>
    <cellStyle name="Обычный 2_~6498020" xfId="371"/>
    <cellStyle name="Обычный 3" xfId="372"/>
    <cellStyle name="Обычный 3 2" xfId="373"/>
    <cellStyle name="Обычный 3 3" xfId="374"/>
    <cellStyle name="Обычный 3 3 2" xfId="375"/>
    <cellStyle name="Обычный 3 3 2 2" xfId="456"/>
    <cellStyle name="Обычный 3 4" xfId="376"/>
    <cellStyle name="Обычный 3 5" xfId="377"/>
    <cellStyle name="Обычный 3 5 2" xfId="501"/>
    <cellStyle name="Обычный 3 5 2 2" xfId="552"/>
    <cellStyle name="Обычный 3 5 3" xfId="553"/>
    <cellStyle name="Обычный 3 6" xfId="378"/>
    <cellStyle name="Обычный 3 6 2" xfId="457"/>
    <cellStyle name="Обычный 3 7" xfId="514"/>
    <cellStyle name="Обычный 3 8" xfId="515"/>
    <cellStyle name="Обычный 4" xfId="379"/>
    <cellStyle name="Обычный 4 2" xfId="498"/>
    <cellStyle name="Обычный 5" xfId="380"/>
    <cellStyle name="Обычный 5 2" xfId="381"/>
    <cellStyle name="Обычный 5 3" xfId="382"/>
    <cellStyle name="Обычный 5 4" xfId="383"/>
    <cellStyle name="Обычный 5_~6498020" xfId="384"/>
    <cellStyle name="Обычный 6" xfId="385"/>
    <cellStyle name="Обычный 6 2" xfId="386"/>
    <cellStyle name="Обычный 6 3" xfId="387"/>
    <cellStyle name="Обычный 6 4" xfId="388"/>
    <cellStyle name="Обычный 6_~6498020" xfId="389"/>
    <cellStyle name="Обычный 7" xfId="390"/>
    <cellStyle name="Обычный 7 2" xfId="391"/>
    <cellStyle name="Обычный 7 3" xfId="392"/>
    <cellStyle name="Обычный 7 4" xfId="461"/>
    <cellStyle name="Обычный 8" xfId="393"/>
    <cellStyle name="Обычный 9" xfId="459"/>
    <cellStyle name="Обычный 9 2" xfId="510"/>
    <cellStyle name="Обычный_4" xfId="394"/>
    <cellStyle name="Обычный_Книга1" xfId="395"/>
    <cellStyle name="Обычный_Прил 1 _3 пр 2" xfId="516"/>
    <cellStyle name="Плохой" xfId="396" builtinId="27" customBuiltin="1"/>
    <cellStyle name="Плохой 2" xfId="397"/>
    <cellStyle name="Плохой 2 2" xfId="398"/>
    <cellStyle name="Плохой 3" xfId="399"/>
    <cellStyle name="Плохой 4" xfId="400"/>
    <cellStyle name="Плохой 5" xfId="401"/>
    <cellStyle name="Плохой 6" xfId="402"/>
    <cellStyle name="Плохой 7" xfId="502"/>
    <cellStyle name="Плохой 8" xfId="554"/>
    <cellStyle name="Пояснение" xfId="403" builtinId="53" customBuiltin="1"/>
    <cellStyle name="Пояснение 2" xfId="404"/>
    <cellStyle name="Пояснение 3" xfId="405"/>
    <cellStyle name="Пояснение 4" xfId="406"/>
    <cellStyle name="Пояснение 5" xfId="407"/>
    <cellStyle name="Пояснение 6" xfId="408"/>
    <cellStyle name="Пояснение 7" xfId="503"/>
    <cellStyle name="Пояснение 8" xfId="555"/>
    <cellStyle name="Примечание" xfId="409" builtinId="10" customBuiltin="1"/>
    <cellStyle name="Примечание 2" xfId="410"/>
    <cellStyle name="Примечание 2 2" xfId="411"/>
    <cellStyle name="Примечание 2 3" xfId="495"/>
    <cellStyle name="Примечание 2_Приложение I.8. Баланс вторичных доходов" xfId="412"/>
    <cellStyle name="Примечание 3" xfId="413"/>
    <cellStyle name="Примечание 3 2" xfId="496"/>
    <cellStyle name="Примечание 4" xfId="414"/>
    <cellStyle name="Примечание 5" xfId="415"/>
    <cellStyle name="Примечание 6" xfId="416"/>
    <cellStyle name="Примечание 7" xfId="504"/>
    <cellStyle name="Примечание 8" xfId="556"/>
    <cellStyle name="Процентный" xfId="561" builtinId="5"/>
    <cellStyle name="Связанная ячейка" xfId="417" builtinId="24" customBuiltin="1"/>
    <cellStyle name="Связанная ячейка 2" xfId="418"/>
    <cellStyle name="Связанная ячейка 2 2" xfId="419"/>
    <cellStyle name="Связанная ячейка 2_Приложение I.8. Баланс вторичных доходов" xfId="420"/>
    <cellStyle name="Связанная ячейка 3" xfId="421"/>
    <cellStyle name="Связанная ячейка 4" xfId="422"/>
    <cellStyle name="Связанная ячейка 5" xfId="423"/>
    <cellStyle name="Связанная ячейка 6" xfId="424"/>
    <cellStyle name="Связанная ячейка 7" xfId="505"/>
    <cellStyle name="Связанная ячейка 8" xfId="557"/>
    <cellStyle name="Стиль 1" xfId="425"/>
    <cellStyle name="Стиль 1 2" xfId="426"/>
    <cellStyle name="Стиль 1_Приложение 1.6_усл.по зонам" xfId="427"/>
    <cellStyle name="Стиль 2" xfId="428"/>
    <cellStyle name="Текст предупреждения" xfId="429" builtinId="11" customBuiltin="1"/>
    <cellStyle name="Текст предупреждения 2" xfId="430"/>
    <cellStyle name="Текст предупреждения 3" xfId="431"/>
    <cellStyle name="Текст предупреждения 4" xfId="432"/>
    <cellStyle name="Текст предупреждения 5" xfId="433"/>
    <cellStyle name="Текст предупреждения 6" xfId="434"/>
    <cellStyle name="Текст предупреждения 7" xfId="506"/>
    <cellStyle name="Текст предупреждения 8" xfId="558"/>
    <cellStyle name="Тысячи [0]_Модуль2" xfId="435"/>
    <cellStyle name="Тысячи_Модуль2" xfId="436"/>
    <cellStyle name="Финансовый 2" xfId="437"/>
    <cellStyle name="Финансовый 2 2" xfId="438"/>
    <cellStyle name="Финансовый 2 2 2" xfId="507"/>
    <cellStyle name="Финансовый 2 3" xfId="458"/>
    <cellStyle name="Финансовый 3" xfId="439"/>
    <cellStyle name="Финансовый 3 2" xfId="508"/>
    <cellStyle name="Хороший" xfId="440" builtinId="26" customBuiltin="1"/>
    <cellStyle name="Хороший 2" xfId="441"/>
    <cellStyle name="Хороший 2 2" xfId="442"/>
    <cellStyle name="Хороший 3" xfId="443"/>
    <cellStyle name="Хороший 4" xfId="444"/>
    <cellStyle name="Хороший 5" xfId="445"/>
    <cellStyle name="Хороший 6" xfId="446"/>
    <cellStyle name="Хороший 7" xfId="509"/>
    <cellStyle name="Хороший 8" xfId="5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Брендбук">
      <a:dk1>
        <a:sysClr val="windowText" lastClr="000000"/>
      </a:dk1>
      <a:lt1>
        <a:sysClr val="window" lastClr="FFFFFF"/>
      </a:lt1>
      <a:dk2>
        <a:srgbClr val="4B3E3B"/>
      </a:dk2>
      <a:lt2>
        <a:srgbClr val="E6E6E6"/>
      </a:lt2>
      <a:accent1>
        <a:srgbClr val="CCCCCC"/>
      </a:accent1>
      <a:accent2>
        <a:srgbClr val="275C1A"/>
      </a:accent2>
      <a:accent3>
        <a:srgbClr val="67995A"/>
      </a:accent3>
      <a:accent4>
        <a:srgbClr val="9C7C07"/>
      </a:accent4>
      <a:accent5>
        <a:srgbClr val="F1C94D"/>
      </a:accent5>
      <a:accent6>
        <a:srgbClr val="BC1E28"/>
      </a:accent6>
      <a:hlink>
        <a:srgbClr val="275C1A"/>
      </a:hlink>
      <a:folHlink>
        <a:srgbClr val="80727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23"/>
  <sheetViews>
    <sheetView tabSelected="1" workbookViewId="0">
      <selection activeCell="D19" sqref="D19"/>
    </sheetView>
  </sheetViews>
  <sheetFormatPr defaultColWidth="8.85546875" defaultRowHeight="12.75" x14ac:dyDescent="0.2"/>
  <cols>
    <col min="1" max="1" width="7.42578125" style="185" customWidth="1"/>
    <col min="2" max="2" width="8.42578125" style="185" customWidth="1"/>
    <col min="3" max="3" width="8.85546875" style="185"/>
    <col min="4" max="4" width="100.140625" style="185" customWidth="1"/>
    <col min="5" max="16384" width="8.85546875" style="185"/>
  </cols>
  <sheetData>
    <row r="4" spans="3:4" ht="18" x14ac:dyDescent="0.25">
      <c r="C4" s="186" t="s">
        <v>182</v>
      </c>
    </row>
    <row r="5" spans="3:4" ht="18" x14ac:dyDescent="0.25">
      <c r="C5" s="186"/>
    </row>
    <row r="6" spans="3:4" ht="14.25" x14ac:dyDescent="0.2">
      <c r="C6" s="187" t="s">
        <v>176</v>
      </c>
    </row>
    <row r="7" spans="3:4" x14ac:dyDescent="0.2">
      <c r="C7" s="188" t="s">
        <v>177</v>
      </c>
      <c r="D7" s="214" t="s">
        <v>225</v>
      </c>
    </row>
    <row r="8" spans="3:4" x14ac:dyDescent="0.2">
      <c r="C8" s="188" t="s">
        <v>178</v>
      </c>
      <c r="D8" s="214" t="s">
        <v>2</v>
      </c>
    </row>
    <row r="9" spans="3:4" x14ac:dyDescent="0.2">
      <c r="C9" s="188" t="s">
        <v>179</v>
      </c>
      <c r="D9" s="214" t="s">
        <v>181</v>
      </c>
    </row>
    <row r="10" spans="3:4" x14ac:dyDescent="0.2">
      <c r="C10" s="188" t="s">
        <v>180</v>
      </c>
      <c r="D10" s="214" t="s">
        <v>57</v>
      </c>
    </row>
    <row r="17" spans="4:4" x14ac:dyDescent="0.2">
      <c r="D17" s="214"/>
    </row>
    <row r="20" spans="4:4" x14ac:dyDescent="0.2">
      <c r="D20" s="214"/>
    </row>
    <row r="23" spans="4:4" x14ac:dyDescent="0.2">
      <c r="D23" s="214"/>
    </row>
  </sheetData>
  <hyperlinks>
    <hyperlink ref="D7" location="'1. Внешнеторговый оборот'!A1" display="Внешнеторговый оборот Республики Казахстан в 2020 и 2021 годах"/>
    <hyperlink ref="D8" location="'2. Структура экспорта и импорта'!A1" display="Структура экспорта и импорта по данным официальной статистики"/>
    <hyperlink ref="D9" location="'3. Экспорт отдельных товаров'!A1" display=" Анализ цены и количественных поставок по экспорту отдельных товаров по данным официальной статистики"/>
    <hyperlink ref="D10" location="'4. Географическая структура'!A1" display="Географическая структура внешней торговли по данным официальной статистики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2.75" x14ac:dyDescent="0.2"/>
  <cols>
    <col min="1" max="1" width="45.85546875" style="106" customWidth="1"/>
    <col min="2" max="2" width="10.85546875" style="19" customWidth="1"/>
    <col min="3" max="3" width="8.28515625" style="97" bestFit="1" customWidth="1" collapsed="1"/>
    <col min="4" max="4" width="8.28515625" style="97" bestFit="1" customWidth="1"/>
    <col min="5" max="5" width="7.85546875" style="97" bestFit="1" customWidth="1"/>
    <col min="6" max="6" width="8.28515625" style="97" bestFit="1" customWidth="1"/>
    <col min="7" max="7" width="7.85546875" style="97" bestFit="1" customWidth="1"/>
    <col min="8" max="9" width="8.28515625" style="19" bestFit="1" customWidth="1"/>
    <col min="10" max="10" width="8.28515625" style="19" customWidth="1"/>
    <col min="11" max="11" width="9.85546875" style="19" bestFit="1" customWidth="1"/>
    <col min="12" max="12" width="9.42578125" style="19" customWidth="1" collapsed="1"/>
    <col min="13" max="15" width="10.28515625" style="19" customWidth="1"/>
    <col min="16" max="16" width="9.7109375" style="19" customWidth="1" collapsed="1"/>
    <col min="17" max="17" width="10.28515625" style="19" customWidth="1" collapsed="1"/>
    <col min="18" max="18" width="9.5703125" style="19" customWidth="1" collapsed="1"/>
    <col min="19" max="16384" width="9.140625" style="94"/>
  </cols>
  <sheetData>
    <row r="1" spans="1:23" x14ac:dyDescent="0.2">
      <c r="A1" s="243" t="s">
        <v>225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23" x14ac:dyDescent="0.2">
      <c r="A2" s="95"/>
      <c r="B2" s="95"/>
      <c r="C2" s="95"/>
      <c r="D2" s="95"/>
      <c r="E2" s="143"/>
      <c r="F2" s="95"/>
      <c r="G2" s="226"/>
      <c r="H2" s="226"/>
      <c r="I2" s="132"/>
      <c r="J2" s="143"/>
      <c r="K2" s="132"/>
      <c r="L2" s="219"/>
      <c r="M2" s="95"/>
      <c r="N2" s="132"/>
      <c r="O2" s="132"/>
      <c r="P2" s="183"/>
      <c r="Q2" s="72"/>
      <c r="R2" s="72"/>
    </row>
    <row r="3" spans="1:23" x14ac:dyDescent="0.2">
      <c r="A3" s="96"/>
      <c r="B3" s="97"/>
      <c r="C3" s="96"/>
      <c r="D3" s="96"/>
      <c r="E3" s="96"/>
      <c r="F3" s="96"/>
      <c r="G3" s="96"/>
      <c r="H3" s="225"/>
      <c r="I3" s="97"/>
      <c r="J3" s="97"/>
      <c r="K3" s="97"/>
      <c r="L3" s="131"/>
      <c r="M3" s="98"/>
      <c r="N3" s="98"/>
      <c r="O3" s="98"/>
      <c r="P3" s="72"/>
      <c r="Q3" s="72"/>
      <c r="R3" s="184" t="s">
        <v>0</v>
      </c>
    </row>
    <row r="4" spans="1:23" ht="12.75" customHeight="1" x14ac:dyDescent="0.2">
      <c r="A4" s="245"/>
      <c r="B4" s="251" t="s">
        <v>183</v>
      </c>
      <c r="C4" s="253" t="s">
        <v>214</v>
      </c>
      <c r="D4" s="254"/>
      <c r="E4" s="254"/>
      <c r="F4" s="254"/>
      <c r="G4" s="255"/>
      <c r="H4" s="99" t="s">
        <v>224</v>
      </c>
      <c r="I4" s="99"/>
      <c r="J4" s="99"/>
      <c r="K4" s="99"/>
      <c r="L4" s="99"/>
      <c r="M4" s="247" t="s">
        <v>226</v>
      </c>
      <c r="N4" s="247" t="s">
        <v>227</v>
      </c>
      <c r="O4" s="250" t="s">
        <v>228</v>
      </c>
      <c r="P4" s="244" t="s">
        <v>229</v>
      </c>
      <c r="Q4" s="244" t="s">
        <v>230</v>
      </c>
      <c r="R4" s="244" t="s">
        <v>231</v>
      </c>
      <c r="S4" s="244" t="s">
        <v>232</v>
      </c>
      <c r="T4" s="244" t="s">
        <v>233</v>
      </c>
      <c r="U4" s="244" t="s">
        <v>234</v>
      </c>
    </row>
    <row r="5" spans="1:23" ht="12.75" customHeight="1" x14ac:dyDescent="0.2">
      <c r="A5" s="246"/>
      <c r="B5" s="252"/>
      <c r="C5" s="122" t="s">
        <v>144</v>
      </c>
      <c r="D5" s="122" t="s">
        <v>145</v>
      </c>
      <c r="E5" s="122" t="s">
        <v>146</v>
      </c>
      <c r="F5" s="122" t="s">
        <v>147</v>
      </c>
      <c r="G5" s="122" t="s">
        <v>184</v>
      </c>
      <c r="H5" s="134" t="s">
        <v>144</v>
      </c>
      <c r="I5" s="122" t="s">
        <v>145</v>
      </c>
      <c r="J5" s="122" t="s">
        <v>146</v>
      </c>
      <c r="K5" s="133" t="s">
        <v>147</v>
      </c>
      <c r="L5" s="206" t="s">
        <v>184</v>
      </c>
      <c r="M5" s="248" t="s">
        <v>148</v>
      </c>
      <c r="N5" s="248" t="s">
        <v>149</v>
      </c>
      <c r="O5" s="250" t="s">
        <v>170</v>
      </c>
      <c r="P5" s="244" t="s">
        <v>171</v>
      </c>
      <c r="Q5" s="244" t="s">
        <v>174</v>
      </c>
      <c r="R5" s="244" t="s">
        <v>175</v>
      </c>
      <c r="S5" s="244"/>
      <c r="T5" s="244"/>
      <c r="U5" s="244"/>
    </row>
    <row r="6" spans="1:23" s="104" customFormat="1" ht="12.75" customHeight="1" x14ac:dyDescent="0.2">
      <c r="A6" s="113" t="s">
        <v>162</v>
      </c>
      <c r="B6" s="207" t="s">
        <v>185</v>
      </c>
      <c r="C6" s="109">
        <f>C10-C22</f>
        <v>6994.6032605525434</v>
      </c>
      <c r="D6" s="110">
        <f>D10-D22</f>
        <v>2709.437686120973</v>
      </c>
      <c r="E6" s="110">
        <f>E10-E22</f>
        <v>-1140.0623153473716</v>
      </c>
      <c r="F6" s="110">
        <f>F10-F22</f>
        <v>1722.3471585230345</v>
      </c>
      <c r="G6" s="109">
        <f>C6+D6+E6+F6</f>
        <v>10286.325789849179</v>
      </c>
      <c r="H6" s="24">
        <f>H10-H22</f>
        <v>3657.4974904499313</v>
      </c>
      <c r="I6" s="110">
        <f>I10-I22</f>
        <v>5481.7993809161035</v>
      </c>
      <c r="J6" s="84">
        <f>J10-J22</f>
        <v>5552.6068408092597</v>
      </c>
      <c r="K6" s="110">
        <f>K10-K22</f>
        <v>5981.8816426025805</v>
      </c>
      <c r="L6" s="129">
        <f>H6+I6+J6+K6</f>
        <v>20673.785354777872</v>
      </c>
      <c r="M6" s="129"/>
      <c r="N6" s="110"/>
      <c r="O6" s="84"/>
      <c r="P6" s="109"/>
      <c r="Q6" s="109"/>
      <c r="R6" s="109"/>
      <c r="S6" s="129"/>
      <c r="T6" s="109"/>
      <c r="U6" s="129"/>
      <c r="W6" s="218"/>
    </row>
    <row r="7" spans="1:23" x14ac:dyDescent="0.2">
      <c r="A7" s="114" t="s">
        <v>151</v>
      </c>
      <c r="B7" s="208" t="s">
        <v>186</v>
      </c>
      <c r="C7" s="25">
        <f>C12-C24</f>
        <v>6808.4027165000025</v>
      </c>
      <c r="D7" s="85">
        <f>D12-D24</f>
        <v>2223.1109366399978</v>
      </c>
      <c r="E7" s="85">
        <f>E12-E24</f>
        <v>-1770.7518200900067</v>
      </c>
      <c r="F7" s="85">
        <f>F12-F24</f>
        <v>1350.9347975900018</v>
      </c>
      <c r="G7" s="25">
        <f>C7+D7+E7+F7</f>
        <v>8611.6966306399954</v>
      </c>
      <c r="H7" s="25">
        <f>H12-H24</f>
        <v>3360.9553015700012</v>
      </c>
      <c r="I7" s="85">
        <f>I12-I24</f>
        <v>5064.3988976400069</v>
      </c>
      <c r="J7" s="85">
        <f>J12-J24</f>
        <v>5206.9878340400028</v>
      </c>
      <c r="K7" s="85">
        <f>K12-K24</f>
        <v>5533.423503020007</v>
      </c>
      <c r="L7" s="88">
        <f>H7+I7+J7+K7</f>
        <v>19165.765536270017</v>
      </c>
      <c r="M7" s="130"/>
      <c r="N7" s="102"/>
      <c r="O7" s="102"/>
      <c r="P7" s="105"/>
      <c r="Q7" s="105"/>
      <c r="R7" s="105"/>
      <c r="S7" s="130"/>
      <c r="T7" s="105"/>
      <c r="U7" s="130"/>
    </row>
    <row r="8" spans="1:23" x14ac:dyDescent="0.2">
      <c r="A8" s="115" t="s">
        <v>152</v>
      </c>
      <c r="B8" s="209" t="s">
        <v>187</v>
      </c>
      <c r="C8" s="24">
        <f>C14-C26</f>
        <v>-197.838168</v>
      </c>
      <c r="D8" s="84">
        <f>D14-D26</f>
        <v>-2.7604690000000005</v>
      </c>
      <c r="E8" s="84">
        <f>E14-E26</f>
        <v>-17.544476</v>
      </c>
      <c r="F8" s="84">
        <f>F14-F26</f>
        <v>-13.697704000000002</v>
      </c>
      <c r="G8" s="24">
        <f>C8+D8+E8+F8</f>
        <v>-231.84081700000002</v>
      </c>
      <c r="H8" s="24">
        <f>H14-H26</f>
        <v>-16.917572</v>
      </c>
      <c r="I8" s="84">
        <f>I14-I26</f>
        <v>-40.332677000000004</v>
      </c>
      <c r="J8" s="84">
        <f>J14-J26</f>
        <v>-52.957709999999999</v>
      </c>
      <c r="K8" s="84">
        <f>K14-K26</f>
        <v>-36.094313999999997</v>
      </c>
      <c r="L8" s="87">
        <f>H8+I8+J8+K8</f>
        <v>-146.30227300000001</v>
      </c>
      <c r="M8" s="87"/>
      <c r="N8" s="84"/>
      <c r="O8" s="84"/>
      <c r="P8" s="24"/>
      <c r="Q8" s="24"/>
      <c r="R8" s="24"/>
      <c r="S8" s="87"/>
      <c r="T8" s="24"/>
      <c r="U8" s="87"/>
      <c r="V8" s="217"/>
    </row>
    <row r="9" spans="1:23" x14ac:dyDescent="0.2">
      <c r="A9" s="116"/>
      <c r="B9" s="210"/>
      <c r="C9" s="105"/>
      <c r="D9" s="102"/>
      <c r="E9" s="102"/>
      <c r="F9" s="102"/>
      <c r="G9" s="105"/>
      <c r="H9" s="105"/>
      <c r="I9" s="102"/>
      <c r="J9" s="102"/>
      <c r="K9" s="26"/>
      <c r="L9" s="130"/>
      <c r="M9" s="88"/>
      <c r="N9" s="85"/>
      <c r="O9" s="85"/>
      <c r="P9" s="25"/>
      <c r="Q9" s="25"/>
      <c r="R9" s="25"/>
      <c r="S9" s="88"/>
      <c r="T9" s="25"/>
      <c r="U9" s="88"/>
    </row>
    <row r="10" spans="1:23" s="104" customFormat="1" ht="16.5" customHeight="1" x14ac:dyDescent="0.2">
      <c r="A10" s="117" t="s">
        <v>167</v>
      </c>
      <c r="B10" s="209" t="s">
        <v>188</v>
      </c>
      <c r="C10" s="52">
        <v>14443.93557964</v>
      </c>
      <c r="D10" s="83">
        <v>11804.671937630003</v>
      </c>
      <c r="E10" s="83">
        <v>9556.1194706699989</v>
      </c>
      <c r="F10" s="83">
        <v>11500.815250739995</v>
      </c>
      <c r="G10" s="52">
        <f t="shared" ref="G10:G16" si="0">C10+D10+E10+F10</f>
        <v>47305.542238679991</v>
      </c>
      <c r="H10" s="52">
        <v>11469.043844599999</v>
      </c>
      <c r="I10" s="83">
        <v>15552.372250009999</v>
      </c>
      <c r="J10" s="83">
        <v>16199.309404839996</v>
      </c>
      <c r="K10" s="103">
        <v>17115.808557689998</v>
      </c>
      <c r="L10" s="86">
        <f t="shared" ref="L10:L16" si="1">H10+I10+J10+K10</f>
        <v>60336.534057139994</v>
      </c>
      <c r="M10" s="86">
        <f>H10/C10*100</f>
        <v>79.403870097334334</v>
      </c>
      <c r="N10" s="83">
        <f>H10/F10*100</f>
        <v>99.723746487120096</v>
      </c>
      <c r="O10" s="83">
        <f>I10/D10*100</f>
        <v>131.74760240844452</v>
      </c>
      <c r="P10" s="52">
        <f>I10/H10*100</f>
        <v>135.60304120149095</v>
      </c>
      <c r="Q10" s="52">
        <f>J10/E10*100</f>
        <v>169.51765258439397</v>
      </c>
      <c r="R10" s="52">
        <f>J10/I10*100</f>
        <v>104.15973296182889</v>
      </c>
      <c r="S10" s="86">
        <f>K10/F10*100</f>
        <v>148.82256765744253</v>
      </c>
      <c r="T10" s="52">
        <f>K10/J10*100</f>
        <v>105.65764335963712</v>
      </c>
      <c r="U10" s="86">
        <f>L10/G10*100</f>
        <v>127.54643790512361</v>
      </c>
      <c r="V10" s="233"/>
      <c r="W10" s="234"/>
    </row>
    <row r="11" spans="1:23" s="104" customFormat="1" ht="16.5" customHeight="1" x14ac:dyDescent="0.2">
      <c r="A11" s="146" t="s">
        <v>163</v>
      </c>
      <c r="B11" s="211" t="s">
        <v>189</v>
      </c>
      <c r="C11" s="137">
        <v>14434.068600799999</v>
      </c>
      <c r="D11" s="136">
        <v>11843.809800620002</v>
      </c>
      <c r="E11" s="136">
        <v>9541.9390862299988</v>
      </c>
      <c r="F11" s="136">
        <v>11545.602841509995</v>
      </c>
      <c r="G11" s="137">
        <f t="shared" si="0"/>
        <v>47365.420329159992</v>
      </c>
      <c r="H11" s="137">
        <v>11476.90548313</v>
      </c>
      <c r="I11" s="136">
        <v>15484.79110355</v>
      </c>
      <c r="J11" s="136">
        <v>16203.658180859997</v>
      </c>
      <c r="K11" s="138">
        <v>17092.512083499998</v>
      </c>
      <c r="L11" s="135">
        <f t="shared" si="1"/>
        <v>60257.866851039995</v>
      </c>
      <c r="M11" s="147"/>
      <c r="N11" s="148"/>
      <c r="O11" s="148"/>
      <c r="P11" s="149"/>
      <c r="Q11" s="149"/>
      <c r="R11" s="149"/>
      <c r="S11" s="147"/>
      <c r="T11" s="149"/>
      <c r="U11" s="147"/>
    </row>
    <row r="12" spans="1:23" x14ac:dyDescent="0.2">
      <c r="A12" s="115" t="s">
        <v>153</v>
      </c>
      <c r="B12" s="209">
        <v>15</v>
      </c>
      <c r="C12" s="24">
        <v>14430.622887639998</v>
      </c>
      <c r="D12" s="84">
        <v>11880.411156630002</v>
      </c>
      <c r="E12" s="84">
        <v>9601.578511669999</v>
      </c>
      <c r="F12" s="84">
        <v>11628.160139739997</v>
      </c>
      <c r="G12" s="24">
        <f t="shared" si="0"/>
        <v>47540.772695679989</v>
      </c>
      <c r="H12" s="24">
        <v>11538.161941599999</v>
      </c>
      <c r="I12" s="84">
        <v>15508.025332009998</v>
      </c>
      <c r="J12" s="84">
        <v>16201.848434839998</v>
      </c>
      <c r="K12" s="100">
        <v>17091.562306689993</v>
      </c>
      <c r="L12" s="87">
        <f t="shared" si="1"/>
        <v>60339.598015139993</v>
      </c>
      <c r="M12" s="87">
        <f>H12/C12*100</f>
        <v>79.956090817691404</v>
      </c>
      <c r="N12" s="84">
        <f>H12/F12*100</f>
        <v>99.226032346833421</v>
      </c>
      <c r="O12" s="84">
        <f>I12/D12*100</f>
        <v>130.53441608673253</v>
      </c>
      <c r="P12" s="24">
        <f>I12/H12*100</f>
        <v>134.40637608055184</v>
      </c>
      <c r="Q12" s="24">
        <f>J12/E12*100</f>
        <v>168.7415086503523</v>
      </c>
      <c r="R12" s="24">
        <f>J12/I12*100</f>
        <v>104.47396162938864</v>
      </c>
      <c r="S12" s="87">
        <f>K12/F12*100</f>
        <v>146.98423569416164</v>
      </c>
      <c r="T12" s="24">
        <f>K12/J12*100</f>
        <v>105.4914343596548</v>
      </c>
      <c r="U12" s="87">
        <f>L12/G12*100</f>
        <v>126.92178648712419</v>
      </c>
      <c r="V12" s="233"/>
      <c r="W12" s="236"/>
    </row>
    <row r="13" spans="1:23" ht="24" customHeight="1" x14ac:dyDescent="0.2">
      <c r="A13" s="150" t="s">
        <v>154</v>
      </c>
      <c r="B13" s="211" t="s">
        <v>190</v>
      </c>
      <c r="C13" s="137">
        <v>3.4457131600000039</v>
      </c>
      <c r="D13" s="136">
        <v>-36.601356009999996</v>
      </c>
      <c r="E13" s="136">
        <v>-59.639425439999997</v>
      </c>
      <c r="F13" s="136">
        <v>-82.557298230000015</v>
      </c>
      <c r="G13" s="137">
        <f t="shared" si="0"/>
        <v>-175.35236652</v>
      </c>
      <c r="H13" s="137">
        <v>-61.256458469999998</v>
      </c>
      <c r="I13" s="136">
        <v>-23.23422845999999</v>
      </c>
      <c r="J13" s="136">
        <v>1.8097460199999986</v>
      </c>
      <c r="K13" s="138">
        <v>0.94977680999998881</v>
      </c>
      <c r="L13" s="138">
        <f t="shared" si="1"/>
        <v>-81.731164099999987</v>
      </c>
      <c r="M13" s="135"/>
      <c r="N13" s="136"/>
      <c r="O13" s="136"/>
      <c r="P13" s="137"/>
      <c r="Q13" s="137"/>
      <c r="R13" s="137"/>
      <c r="S13" s="135"/>
      <c r="T13" s="137"/>
      <c r="U13" s="135"/>
    </row>
    <row r="14" spans="1:23" x14ac:dyDescent="0.2">
      <c r="A14" s="118" t="s">
        <v>152</v>
      </c>
      <c r="B14" s="209" t="s">
        <v>191</v>
      </c>
      <c r="C14" s="24">
        <v>39.663382000000006</v>
      </c>
      <c r="D14" s="84">
        <v>1.1142909999999999</v>
      </c>
      <c r="E14" s="84">
        <v>7.4304990000000002</v>
      </c>
      <c r="F14" s="84">
        <v>5.0093110000000003</v>
      </c>
      <c r="G14" s="24">
        <f t="shared" si="0"/>
        <v>53.217483000000001</v>
      </c>
      <c r="H14" s="24">
        <v>5.4338729999999993</v>
      </c>
      <c r="I14" s="84">
        <v>13.041708</v>
      </c>
      <c r="J14" s="84">
        <v>17.651440000000001</v>
      </c>
      <c r="K14" s="100">
        <v>13.745061</v>
      </c>
      <c r="L14" s="100">
        <f t="shared" si="1"/>
        <v>49.872081999999999</v>
      </c>
      <c r="M14" s="87">
        <f>H14/C14*100</f>
        <v>13.699973945741689</v>
      </c>
      <c r="N14" s="84">
        <f>H14/F14*100</f>
        <v>108.47545700396719</v>
      </c>
      <c r="O14" s="84">
        <f>I14/D14*100</f>
        <v>1170.4041403906162</v>
      </c>
      <c r="P14" s="24">
        <f>I14/H14*100</f>
        <v>240.00759679145983</v>
      </c>
      <c r="Q14" s="24">
        <f>J14/E14*100</f>
        <v>237.55389779340527</v>
      </c>
      <c r="R14" s="24">
        <f>J14/I14*100</f>
        <v>135.34607583607914</v>
      </c>
      <c r="S14" s="87">
        <f>K14/F14*100</f>
        <v>274.39025047556436</v>
      </c>
      <c r="T14" s="24">
        <f>K14/J14*100</f>
        <v>77.869346636874951</v>
      </c>
      <c r="U14" s="87">
        <f>L14/G14*100</f>
        <v>93.713718102752054</v>
      </c>
      <c r="V14" s="216"/>
    </row>
    <row r="15" spans="1:23" x14ac:dyDescent="0.2">
      <c r="A15" s="151" t="s">
        <v>155</v>
      </c>
      <c r="B15" s="211" t="s">
        <v>192</v>
      </c>
      <c r="C15" s="137">
        <v>28.482849999999999</v>
      </c>
      <c r="D15" s="136">
        <v>25.257649999999998</v>
      </c>
      <c r="E15" s="136">
        <v>15.50609</v>
      </c>
      <c r="F15" s="136">
        <v>17.456019999999999</v>
      </c>
      <c r="G15" s="137">
        <f t="shared" si="0"/>
        <v>86.702609999999993</v>
      </c>
      <c r="H15" s="137">
        <v>20.564869999999999</v>
      </c>
      <c r="I15" s="136">
        <v>25.574350000000003</v>
      </c>
      <c r="J15" s="136">
        <v>37.525060000000003</v>
      </c>
      <c r="K15" s="138">
        <v>50.543879999999994</v>
      </c>
      <c r="L15" s="138">
        <f t="shared" si="1"/>
        <v>134.20815999999999</v>
      </c>
      <c r="M15" s="135"/>
      <c r="N15" s="136"/>
      <c r="O15" s="136"/>
      <c r="P15" s="137"/>
      <c r="Q15" s="137"/>
      <c r="R15" s="137"/>
      <c r="S15" s="135"/>
      <c r="T15" s="137"/>
      <c r="U15" s="135"/>
    </row>
    <row r="16" spans="1:23" x14ac:dyDescent="0.2">
      <c r="A16" s="118" t="s">
        <v>156</v>
      </c>
      <c r="B16" s="209" t="s">
        <v>193</v>
      </c>
      <c r="C16" s="24">
        <v>-62.883369999999999</v>
      </c>
      <c r="D16" s="84">
        <v>-61.314189999999996</v>
      </c>
      <c r="E16" s="84">
        <v>-81.062049999999999</v>
      </c>
      <c r="F16" s="84">
        <v>-103.34992000000001</v>
      </c>
      <c r="G16" s="24">
        <f t="shared" si="0"/>
        <v>-308.60953000000001</v>
      </c>
      <c r="H16" s="24">
        <v>-85.247330000000005</v>
      </c>
      <c r="I16" s="84">
        <v>-57.116569999999996</v>
      </c>
      <c r="J16" s="84">
        <v>-43.784600000000005</v>
      </c>
      <c r="K16" s="100">
        <v>-57.680350000000004</v>
      </c>
      <c r="L16" s="100">
        <f t="shared" si="1"/>
        <v>-243.82885000000002</v>
      </c>
      <c r="M16" s="87"/>
      <c r="N16" s="84"/>
      <c r="O16" s="84"/>
      <c r="P16" s="24"/>
      <c r="Q16" s="24"/>
      <c r="R16" s="24" t="s">
        <v>1</v>
      </c>
      <c r="S16" s="87"/>
      <c r="T16" s="24"/>
      <c r="U16" s="87"/>
    </row>
    <row r="17" spans="1:23" x14ac:dyDescent="0.2">
      <c r="A17" s="151" t="s">
        <v>158</v>
      </c>
      <c r="B17" s="211" t="s">
        <v>194</v>
      </c>
      <c r="C17" s="137">
        <f t="shared" ref="C17:K17" si="2">C13-SUM(C14:C16)</f>
        <v>-1.8171488399999944</v>
      </c>
      <c r="D17" s="136">
        <f t="shared" si="2"/>
        <v>-1.6591070099999996</v>
      </c>
      <c r="E17" s="136">
        <f t="shared" si="2"/>
        <v>-1.5139644399999952</v>
      </c>
      <c r="F17" s="138">
        <f t="shared" si="2"/>
        <v>-1.6727092300000095</v>
      </c>
      <c r="G17" s="136">
        <f t="shared" si="2"/>
        <v>-6.6629295200000058</v>
      </c>
      <c r="H17" s="137">
        <f t="shared" si="2"/>
        <v>-2.0078714699999907</v>
      </c>
      <c r="I17" s="136">
        <f t="shared" si="2"/>
        <v>-4.7337164599999966</v>
      </c>
      <c r="J17" s="136">
        <f t="shared" si="2"/>
        <v>-9.5821539800000011</v>
      </c>
      <c r="K17" s="138">
        <f t="shared" si="2"/>
        <v>-5.6588141900000011</v>
      </c>
      <c r="L17" s="138">
        <f>L13-SUM(L14:L16)</f>
        <v>-21.982556099999968</v>
      </c>
      <c r="M17" s="135"/>
      <c r="N17" s="136"/>
      <c r="O17" s="136"/>
      <c r="P17" s="137"/>
      <c r="Q17" s="137"/>
      <c r="R17" s="137"/>
      <c r="S17" s="135"/>
      <c r="T17" s="137"/>
      <c r="U17" s="135"/>
    </row>
    <row r="18" spans="1:23" ht="25.5" x14ac:dyDescent="0.2">
      <c r="A18" s="119" t="s">
        <v>157</v>
      </c>
      <c r="B18" s="209" t="s">
        <v>195</v>
      </c>
      <c r="C18" s="24">
        <v>8.04983</v>
      </c>
      <c r="D18" s="84">
        <v>-40.796969999999995</v>
      </c>
      <c r="E18" s="84">
        <v>12.666419999999999</v>
      </c>
      <c r="F18" s="84">
        <v>-46.460300000000011</v>
      </c>
      <c r="G18" s="24">
        <f t="shared" ref="G18:G29" si="3">C18+D18+E18+F18</f>
        <v>-66.541020000000003</v>
      </c>
      <c r="H18" s="24">
        <v>-9.8695100000000053</v>
      </c>
      <c r="I18" s="84">
        <v>62.847429999999974</v>
      </c>
      <c r="J18" s="84">
        <v>-13.930929999999989</v>
      </c>
      <c r="K18" s="100">
        <v>17.637659999999983</v>
      </c>
      <c r="L18" s="100">
        <f t="shared" ref="L18:L29" si="4">H18+I18+J18+K18</f>
        <v>56.684649999999962</v>
      </c>
      <c r="M18" s="87"/>
      <c r="N18" s="84"/>
      <c r="O18" s="84"/>
      <c r="P18" s="24"/>
      <c r="Q18" s="24"/>
      <c r="R18" s="24"/>
      <c r="S18" s="87"/>
      <c r="T18" s="24"/>
      <c r="U18" s="87"/>
    </row>
    <row r="19" spans="1:23" ht="25.5" x14ac:dyDescent="0.2">
      <c r="A19" s="153" t="s">
        <v>165</v>
      </c>
      <c r="B19" s="211" t="s">
        <v>196</v>
      </c>
      <c r="C19" s="137">
        <v>-26.73874</v>
      </c>
      <c r="D19" s="136">
        <v>-76.855469999999997</v>
      </c>
      <c r="E19" s="136">
        <v>-26.073400000000003</v>
      </c>
      <c r="F19" s="136">
        <v>-85.852740000000011</v>
      </c>
      <c r="G19" s="137">
        <f t="shared" si="3"/>
        <v>-215.52035000000001</v>
      </c>
      <c r="H19" s="137">
        <v>-35.956650000000003</v>
      </c>
      <c r="I19" s="136">
        <v>-128.10065</v>
      </c>
      <c r="J19" s="136">
        <v>-161.84433999999999</v>
      </c>
      <c r="K19" s="138">
        <v>-332.91409000000004</v>
      </c>
      <c r="L19" s="138">
        <f t="shared" si="4"/>
        <v>-658.81573000000003</v>
      </c>
      <c r="M19" s="135"/>
      <c r="N19" s="136"/>
      <c r="O19" s="136"/>
      <c r="P19" s="137"/>
      <c r="Q19" s="137"/>
      <c r="R19" s="137"/>
      <c r="S19" s="135"/>
      <c r="T19" s="137"/>
      <c r="U19" s="135"/>
    </row>
    <row r="20" spans="1:23" ht="25.5" x14ac:dyDescent="0.2">
      <c r="A20" s="112" t="s">
        <v>166</v>
      </c>
      <c r="B20" s="209" t="s">
        <v>197</v>
      </c>
      <c r="C20" s="24">
        <v>34.78857</v>
      </c>
      <c r="D20" s="84">
        <v>36.058500000000002</v>
      </c>
      <c r="E20" s="84">
        <v>38.739820000000002</v>
      </c>
      <c r="F20" s="84">
        <v>39.392440000000001</v>
      </c>
      <c r="G20" s="24">
        <f t="shared" si="3"/>
        <v>148.97933</v>
      </c>
      <c r="H20" s="24">
        <v>26.087139999999998</v>
      </c>
      <c r="I20" s="84">
        <v>190.94807999999998</v>
      </c>
      <c r="J20" s="84">
        <v>147.91341</v>
      </c>
      <c r="K20" s="100">
        <v>350.55175000000003</v>
      </c>
      <c r="L20" s="100">
        <f t="shared" si="4"/>
        <v>715.50037999999995</v>
      </c>
      <c r="M20" s="87"/>
      <c r="N20" s="84"/>
      <c r="O20" s="84"/>
      <c r="P20" s="24"/>
      <c r="Q20" s="24"/>
      <c r="R20" s="24"/>
      <c r="S20" s="87"/>
      <c r="T20" s="24"/>
      <c r="U20" s="87"/>
    </row>
    <row r="21" spans="1:23" x14ac:dyDescent="0.2">
      <c r="A21" s="152" t="s">
        <v>164</v>
      </c>
      <c r="B21" s="211" t="s">
        <v>198</v>
      </c>
      <c r="C21" s="137">
        <v>1.8171488400000002</v>
      </c>
      <c r="D21" s="136">
        <v>1.65910701</v>
      </c>
      <c r="E21" s="136">
        <v>1.5139644399999999</v>
      </c>
      <c r="F21" s="136">
        <v>1.6727092299999999</v>
      </c>
      <c r="G21" s="137">
        <f t="shared" si="3"/>
        <v>6.6629295199999996</v>
      </c>
      <c r="H21" s="137">
        <v>2.00787147</v>
      </c>
      <c r="I21" s="136">
        <v>4.7337164600000001</v>
      </c>
      <c r="J21" s="136">
        <v>9.5821539800000011</v>
      </c>
      <c r="K21" s="138">
        <v>5.6588141900000002</v>
      </c>
      <c r="L21" s="138">
        <f t="shared" si="4"/>
        <v>21.982556100000004</v>
      </c>
      <c r="M21" s="135"/>
      <c r="N21" s="136"/>
      <c r="O21" s="136"/>
      <c r="P21" s="137"/>
      <c r="Q21" s="137"/>
      <c r="R21" s="137"/>
      <c r="S21" s="135"/>
      <c r="T21" s="137"/>
      <c r="U21" s="135"/>
    </row>
    <row r="22" spans="1:23" s="104" customFormat="1" x14ac:dyDescent="0.2">
      <c r="A22" s="117" t="s">
        <v>168</v>
      </c>
      <c r="B22" s="209" t="s">
        <v>199</v>
      </c>
      <c r="C22" s="52">
        <v>7449.3323190874562</v>
      </c>
      <c r="D22" s="83">
        <v>9095.2342515090295</v>
      </c>
      <c r="E22" s="83">
        <v>10696.181786017371</v>
      </c>
      <c r="F22" s="83">
        <v>9778.4680922169609</v>
      </c>
      <c r="G22" s="52">
        <f t="shared" si="3"/>
        <v>37019.216448830819</v>
      </c>
      <c r="H22" s="52">
        <v>7811.5463541500676</v>
      </c>
      <c r="I22" s="83">
        <v>10070.572869093896</v>
      </c>
      <c r="J22" s="83">
        <v>10646.702564030737</v>
      </c>
      <c r="K22" s="103">
        <v>11133.926915087417</v>
      </c>
      <c r="L22" s="103">
        <f t="shared" si="4"/>
        <v>39662.748702362122</v>
      </c>
      <c r="M22" s="86">
        <f>H22/C22*100</f>
        <v>104.86236912984145</v>
      </c>
      <c r="N22" s="83">
        <f>H22/F22*100</f>
        <v>79.885175065075501</v>
      </c>
      <c r="O22" s="83">
        <f>I22/D22*100</f>
        <v>110.72362284042374</v>
      </c>
      <c r="P22" s="52">
        <f>I22/H22*100</f>
        <v>128.9190694457528</v>
      </c>
      <c r="Q22" s="52">
        <f>J22/E22*100</f>
        <v>99.53741229369048</v>
      </c>
      <c r="R22" s="52">
        <f>J22/I22*100</f>
        <v>105.72092275609222</v>
      </c>
      <c r="S22" s="86">
        <f>K22/F22*100</f>
        <v>113.8616684135761</v>
      </c>
      <c r="T22" s="52">
        <f>K22/J22*100</f>
        <v>104.57629344040041</v>
      </c>
      <c r="U22" s="86">
        <f>L22/G22*100</f>
        <v>107.14097300569631</v>
      </c>
      <c r="V22" s="233"/>
      <c r="W22" s="234"/>
    </row>
    <row r="23" spans="1:23" s="104" customFormat="1" ht="17.25" customHeight="1" x14ac:dyDescent="0.2">
      <c r="A23" s="146" t="s">
        <v>163</v>
      </c>
      <c r="B23" s="211" t="s">
        <v>200</v>
      </c>
      <c r="C23" s="137">
        <v>7357.7614080574558</v>
      </c>
      <c r="D23" s="136">
        <v>9004.5875807890297</v>
      </c>
      <c r="E23" s="136">
        <v>10581.83497160737</v>
      </c>
      <c r="F23" s="136">
        <v>9684.4199627669605</v>
      </c>
      <c r="G23" s="137">
        <f t="shared" si="3"/>
        <v>36628.603923220813</v>
      </c>
      <c r="H23" s="137">
        <v>7762.6803149900679</v>
      </c>
      <c r="I23" s="136">
        <v>9965.3778932238965</v>
      </c>
      <c r="J23" s="136">
        <v>10515.874504230736</v>
      </c>
      <c r="K23" s="138">
        <v>11051.146236247418</v>
      </c>
      <c r="L23" s="138">
        <f t="shared" si="4"/>
        <v>39295.07894869212</v>
      </c>
      <c r="M23" s="147"/>
      <c r="N23" s="148"/>
      <c r="O23" s="148"/>
      <c r="P23" s="149"/>
      <c r="Q23" s="149"/>
      <c r="R23" s="149"/>
      <c r="S23" s="147"/>
      <c r="T23" s="149"/>
      <c r="U23" s="147"/>
    </row>
    <row r="24" spans="1:23" x14ac:dyDescent="0.2">
      <c r="A24" s="115" t="s">
        <v>159</v>
      </c>
      <c r="B24" s="209" t="s">
        <v>201</v>
      </c>
      <c r="C24" s="24">
        <v>7622.2201711399957</v>
      </c>
      <c r="D24" s="84">
        <v>9657.3002199900038</v>
      </c>
      <c r="E24" s="84">
        <v>11372.330331760006</v>
      </c>
      <c r="F24" s="84">
        <v>10277.225342149995</v>
      </c>
      <c r="G24" s="24">
        <f t="shared" si="3"/>
        <v>38929.076065040004</v>
      </c>
      <c r="H24" s="24">
        <v>8177.2066400299982</v>
      </c>
      <c r="I24" s="84">
        <v>10443.626434369991</v>
      </c>
      <c r="J24" s="84">
        <v>10994.860600799995</v>
      </c>
      <c r="K24" s="100">
        <v>11558.138803669986</v>
      </c>
      <c r="L24" s="100">
        <f t="shared" si="4"/>
        <v>41173.832478869968</v>
      </c>
      <c r="M24" s="87">
        <f>H24/C24*100</f>
        <v>107.2811655453269</v>
      </c>
      <c r="N24" s="84">
        <f>H24/F24*100</f>
        <v>79.566287278851533</v>
      </c>
      <c r="O24" s="84">
        <f>I24/D24*100</f>
        <v>108.14229853548865</v>
      </c>
      <c r="P24" s="24">
        <f>I24/H24*100</f>
        <v>127.71630819802395</v>
      </c>
      <c r="Q24" s="24">
        <f>J24/E24*100</f>
        <v>96.680805780800839</v>
      </c>
      <c r="R24" s="24">
        <f>J24/I24*100</f>
        <v>105.2781873221345</v>
      </c>
      <c r="S24" s="87">
        <f>K24/F24*100</f>
        <v>112.46361171304262</v>
      </c>
      <c r="T24" s="24">
        <f>K24/J24*100</f>
        <v>105.12310454239871</v>
      </c>
      <c r="U24" s="87">
        <f>L24/G24*100</f>
        <v>105.76627200213944</v>
      </c>
      <c r="V24" s="235"/>
      <c r="W24" s="236"/>
    </row>
    <row r="25" spans="1:23" ht="28.5" customHeight="1" x14ac:dyDescent="0.2">
      <c r="A25" s="123" t="s">
        <v>154</v>
      </c>
      <c r="B25" s="208" t="s">
        <v>202</v>
      </c>
      <c r="C25" s="53">
        <v>-264.45876308253946</v>
      </c>
      <c r="D25" s="82">
        <v>-652.71263920097545</v>
      </c>
      <c r="E25" s="82">
        <v>-790.49536015263516</v>
      </c>
      <c r="F25" s="82">
        <v>-592.80537938303428</v>
      </c>
      <c r="G25" s="25">
        <f t="shared" si="3"/>
        <v>-2300.4721418191843</v>
      </c>
      <c r="H25" s="53">
        <v>-414.52632503992982</v>
      </c>
      <c r="I25" s="82">
        <v>-478.24854114609423</v>
      </c>
      <c r="J25" s="82">
        <v>-478.98609656925942</v>
      </c>
      <c r="K25" s="141">
        <v>-506.9925674225687</v>
      </c>
      <c r="L25" s="141">
        <f t="shared" si="4"/>
        <v>-1878.7535301778521</v>
      </c>
      <c r="M25" s="88"/>
      <c r="N25" s="85"/>
      <c r="O25" s="85"/>
      <c r="P25" s="25"/>
      <c r="Q25" s="25"/>
      <c r="R25" s="25"/>
      <c r="S25" s="88"/>
      <c r="T25" s="25"/>
      <c r="U25" s="88"/>
    </row>
    <row r="26" spans="1:23" x14ac:dyDescent="0.2">
      <c r="A26" s="120" t="s">
        <v>152</v>
      </c>
      <c r="B26" s="209" t="s">
        <v>203</v>
      </c>
      <c r="C26" s="24">
        <v>237.50155000000001</v>
      </c>
      <c r="D26" s="84">
        <v>3.8747600000000002</v>
      </c>
      <c r="E26" s="84">
        <v>24.974975000000001</v>
      </c>
      <c r="F26" s="84">
        <v>18.707015000000002</v>
      </c>
      <c r="G26" s="24">
        <f t="shared" si="3"/>
        <v>285.05830000000003</v>
      </c>
      <c r="H26" s="24">
        <v>22.351444999999998</v>
      </c>
      <c r="I26" s="84">
        <v>53.374385000000004</v>
      </c>
      <c r="J26" s="84">
        <v>70.60915</v>
      </c>
      <c r="K26" s="100">
        <v>49.839374999999997</v>
      </c>
      <c r="L26" s="100">
        <f t="shared" si="4"/>
        <v>196.17435499999999</v>
      </c>
      <c r="M26" s="87">
        <f>H26/C26*100</f>
        <v>9.4110733172057177</v>
      </c>
      <c r="N26" s="84">
        <f>H26/F26*100</f>
        <v>119.48162226843777</v>
      </c>
      <c r="O26" s="84">
        <f>I26/D26*100</f>
        <v>1377.4887993062796</v>
      </c>
      <c r="P26" s="24">
        <f>I26/H26*100</f>
        <v>238.79612705129358</v>
      </c>
      <c r="Q26" s="24">
        <f>J26/E26*100</f>
        <v>282.71960232192424</v>
      </c>
      <c r="R26" s="24">
        <f>J26/I26*100</f>
        <v>132.29032990263025</v>
      </c>
      <c r="S26" s="87">
        <f>K26/F26*100</f>
        <v>266.42077851543922</v>
      </c>
      <c r="T26" s="24">
        <f>K26/J26*100</f>
        <v>70.584867541954537</v>
      </c>
      <c r="U26" s="87">
        <f>L26/G26*100</f>
        <v>68.819029300322072</v>
      </c>
      <c r="V26" s="216"/>
    </row>
    <row r="27" spans="1:23" x14ac:dyDescent="0.2">
      <c r="A27" s="121" t="s">
        <v>155</v>
      </c>
      <c r="B27" s="208" t="s">
        <v>204</v>
      </c>
      <c r="C27" s="25">
        <v>20.442239999999998</v>
      </c>
      <c r="D27" s="85">
        <v>6.2132700000000005</v>
      </c>
      <c r="E27" s="85">
        <v>4.1265499999999999</v>
      </c>
      <c r="F27" s="85">
        <v>6.3658899999999994</v>
      </c>
      <c r="G27" s="25">
        <f t="shared" si="3"/>
        <v>37.147950000000002</v>
      </c>
      <c r="H27" s="25">
        <v>7.5506599999999997</v>
      </c>
      <c r="I27" s="85">
        <v>10.85284</v>
      </c>
      <c r="J27" s="85">
        <v>18.31288</v>
      </c>
      <c r="K27" s="101">
        <v>11.213389999999999</v>
      </c>
      <c r="L27" s="101">
        <f t="shared" si="4"/>
        <v>47.929769999999998</v>
      </c>
      <c r="M27" s="88"/>
      <c r="N27" s="85"/>
      <c r="O27" s="85"/>
      <c r="P27" s="25"/>
      <c r="Q27" s="25"/>
      <c r="R27" s="25"/>
      <c r="S27" s="88"/>
      <c r="T27" s="25"/>
      <c r="U27" s="88"/>
    </row>
    <row r="28" spans="1:23" x14ac:dyDescent="0.2">
      <c r="A28" s="120" t="s">
        <v>156</v>
      </c>
      <c r="B28" s="209" t="s">
        <v>205</v>
      </c>
      <c r="C28" s="24">
        <v>-108.31245</v>
      </c>
      <c r="D28" s="84">
        <v>-81.017789999999991</v>
      </c>
      <c r="E28" s="84">
        <v>-82.59778</v>
      </c>
      <c r="F28" s="84">
        <v>-81.059210000000007</v>
      </c>
      <c r="G28" s="24">
        <f t="shared" si="3"/>
        <v>-352.98723000000001</v>
      </c>
      <c r="H28" s="24">
        <v>-96.139229999999998</v>
      </c>
      <c r="I28" s="84">
        <v>-52.02366</v>
      </c>
      <c r="J28" s="84">
        <v>-64.288029999999992</v>
      </c>
      <c r="K28" s="100">
        <v>-79.353049999999996</v>
      </c>
      <c r="L28" s="100">
        <f t="shared" si="4"/>
        <v>-291.80396999999999</v>
      </c>
      <c r="M28" s="87"/>
      <c r="N28" s="84"/>
      <c r="O28" s="84"/>
      <c r="P28" s="24"/>
      <c r="Q28" s="24"/>
      <c r="R28" s="24"/>
      <c r="S28" s="87"/>
      <c r="T28" s="24"/>
      <c r="U28" s="87"/>
    </row>
    <row r="29" spans="1:23" x14ac:dyDescent="0.2">
      <c r="A29" s="121" t="s">
        <v>160</v>
      </c>
      <c r="B29" s="208" t="s">
        <v>206</v>
      </c>
      <c r="C29" s="25">
        <v>-322.13837275253945</v>
      </c>
      <c r="D29" s="85">
        <v>-490.83382935097552</v>
      </c>
      <c r="E29" s="85">
        <v>-607.44229935263502</v>
      </c>
      <c r="F29" s="85">
        <v>-442.33850675303438</v>
      </c>
      <c r="G29" s="25">
        <f t="shared" si="3"/>
        <v>-1862.7530082091844</v>
      </c>
      <c r="H29" s="25">
        <v>-299.15907587992979</v>
      </c>
      <c r="I29" s="85">
        <v>-384.57935733609429</v>
      </c>
      <c r="J29" s="85">
        <v>-372.35368339925935</v>
      </c>
      <c r="K29" s="101">
        <v>-405.33083658256874</v>
      </c>
      <c r="L29" s="101">
        <f t="shared" si="4"/>
        <v>-1461.4229531978522</v>
      </c>
      <c r="M29" s="88"/>
      <c r="N29" s="85"/>
      <c r="O29" s="85"/>
      <c r="P29" s="25"/>
      <c r="Q29" s="25"/>
      <c r="R29" s="25"/>
      <c r="S29" s="88"/>
      <c r="T29" s="25"/>
      <c r="U29" s="88"/>
    </row>
    <row r="30" spans="1:23" x14ac:dyDescent="0.2">
      <c r="A30" s="120" t="s">
        <v>158</v>
      </c>
      <c r="B30" s="209" t="s">
        <v>207</v>
      </c>
      <c r="C30" s="24">
        <f t="shared" ref="C30:G30" si="5">C25-SUM(C26:C29)</f>
        <v>-91.951730330000032</v>
      </c>
      <c r="D30" s="84">
        <f t="shared" si="5"/>
        <v>-90.949049849999938</v>
      </c>
      <c r="E30" s="84">
        <f t="shared" si="5"/>
        <v>-129.55680580000012</v>
      </c>
      <c r="F30" s="84">
        <f t="shared" si="5"/>
        <v>-94.480567629999882</v>
      </c>
      <c r="G30" s="24">
        <f t="shared" si="5"/>
        <v>-406.93815360999997</v>
      </c>
      <c r="H30" s="24">
        <f t="shared" ref="H30:L30" si="6">H25-SUM(H26:H29)</f>
        <v>-49.130124160000037</v>
      </c>
      <c r="I30" s="84">
        <f t="shared" si="6"/>
        <v>-105.87274880999996</v>
      </c>
      <c r="J30" s="84">
        <f t="shared" si="6"/>
        <v>-131.26641317000008</v>
      </c>
      <c r="K30" s="100">
        <f t="shared" si="6"/>
        <v>-83.361445839999931</v>
      </c>
      <c r="L30" s="100">
        <f t="shared" si="6"/>
        <v>-369.63073197999984</v>
      </c>
      <c r="M30" s="195"/>
      <c r="N30" s="196"/>
      <c r="O30" s="196"/>
      <c r="P30" s="197"/>
      <c r="Q30" s="197"/>
      <c r="R30" s="197"/>
      <c r="S30" s="195"/>
      <c r="T30" s="197"/>
      <c r="U30" s="195"/>
    </row>
    <row r="31" spans="1:23" x14ac:dyDescent="0.2">
      <c r="A31" s="189" t="s">
        <v>164</v>
      </c>
      <c r="B31" s="208" t="s">
        <v>208</v>
      </c>
      <c r="C31" s="111">
        <v>91.570911030000005</v>
      </c>
      <c r="D31" s="107">
        <v>90.646670720000003</v>
      </c>
      <c r="E31" s="107">
        <v>114.34681440999999</v>
      </c>
      <c r="F31" s="85">
        <v>94.04812944999999</v>
      </c>
      <c r="G31" s="111">
        <f>C31+D31+E31+F31</f>
        <v>390.61252560999998</v>
      </c>
      <c r="H31" s="25">
        <v>48.86603916</v>
      </c>
      <c r="I31" s="85">
        <v>105.19497586999999</v>
      </c>
      <c r="J31" s="85">
        <v>130.82805980000001</v>
      </c>
      <c r="K31" s="101">
        <v>82.780678840000007</v>
      </c>
      <c r="L31" s="88">
        <f>H31+I31+J31+K31</f>
        <v>367.66975367000003</v>
      </c>
      <c r="M31" s="88"/>
      <c r="N31" s="85"/>
      <c r="O31" s="85"/>
      <c r="P31" s="25"/>
      <c r="Q31" s="25"/>
      <c r="R31" s="25"/>
      <c r="S31" s="88"/>
      <c r="T31" s="25"/>
      <c r="U31" s="88"/>
    </row>
    <row r="32" spans="1:23" x14ac:dyDescent="0.2">
      <c r="A32" s="198"/>
      <c r="B32" s="212"/>
      <c r="C32" s="199"/>
      <c r="D32" s="200"/>
      <c r="E32" s="200"/>
      <c r="F32" s="200"/>
      <c r="G32" s="201"/>
      <c r="H32" s="199"/>
      <c r="I32" s="203"/>
      <c r="J32" s="203"/>
      <c r="K32" s="202"/>
      <c r="L32" s="204"/>
      <c r="M32" s="204"/>
      <c r="N32" s="203"/>
      <c r="O32" s="203"/>
      <c r="P32" s="199"/>
      <c r="Q32" s="199"/>
      <c r="R32" s="199"/>
      <c r="S32" s="204"/>
      <c r="T32" s="199"/>
      <c r="U32" s="204"/>
    </row>
    <row r="33" spans="1:23" x14ac:dyDescent="0.2">
      <c r="A33" s="190" t="s">
        <v>150</v>
      </c>
      <c r="B33" s="208" t="s">
        <v>209</v>
      </c>
      <c r="C33" s="25">
        <f t="shared" ref="C33:J33" si="7">C10+C22</f>
        <v>21893.267898727456</v>
      </c>
      <c r="D33" s="85">
        <f t="shared" si="7"/>
        <v>20899.90618913903</v>
      </c>
      <c r="E33" s="85">
        <f t="shared" si="7"/>
        <v>20252.301256687369</v>
      </c>
      <c r="F33" s="85">
        <f t="shared" si="7"/>
        <v>21279.283342956958</v>
      </c>
      <c r="G33" s="25">
        <f t="shared" si="7"/>
        <v>84324.75868751081</v>
      </c>
      <c r="H33" s="25">
        <f t="shared" si="7"/>
        <v>19280.590198750066</v>
      </c>
      <c r="I33" s="85">
        <f t="shared" si="7"/>
        <v>25622.945119103897</v>
      </c>
      <c r="J33" s="85">
        <f t="shared" si="7"/>
        <v>26846.011968870735</v>
      </c>
      <c r="K33" s="85">
        <f>K10+K22</f>
        <v>28249.735472777415</v>
      </c>
      <c r="L33" s="88">
        <f>L10+L22</f>
        <v>99999.282759502123</v>
      </c>
      <c r="M33" s="88">
        <f>H33/C33*100</f>
        <v>88.066296397308278</v>
      </c>
      <c r="N33" s="85">
        <f>H33/F33*100</f>
        <v>90.607328677408574</v>
      </c>
      <c r="O33" s="85">
        <f>I33/D33*100</f>
        <v>122.59837382628669</v>
      </c>
      <c r="P33" s="25">
        <f>I33/H33*100</f>
        <v>132.8950247631164</v>
      </c>
      <c r="Q33" s="25">
        <f>J33/E33*100</f>
        <v>132.55783443378368</v>
      </c>
      <c r="R33" s="25">
        <f>J33/I33*100</f>
        <v>104.77332657928906</v>
      </c>
      <c r="S33" s="88">
        <f>K33/F33*100</f>
        <v>132.75698724190136</v>
      </c>
      <c r="T33" s="25">
        <f>K33/J33*100</f>
        <v>105.22879713208191</v>
      </c>
      <c r="U33" s="88">
        <f>L33/G33*100</f>
        <v>118.58828215575177</v>
      </c>
      <c r="V33" s="216"/>
      <c r="W33" s="216"/>
    </row>
    <row r="34" spans="1:23" x14ac:dyDescent="0.2">
      <c r="A34" s="115" t="s">
        <v>151</v>
      </c>
      <c r="B34" s="209" t="s">
        <v>210</v>
      </c>
      <c r="C34" s="24">
        <f t="shared" ref="C34:J34" si="8">C12+C24</f>
        <v>22052.843058779996</v>
      </c>
      <c r="D34" s="84">
        <f t="shared" si="8"/>
        <v>21537.711376620005</v>
      </c>
      <c r="E34" s="84">
        <f t="shared" si="8"/>
        <v>20973.908843430007</v>
      </c>
      <c r="F34" s="84">
        <f t="shared" si="8"/>
        <v>21905.385481889993</v>
      </c>
      <c r="G34" s="24">
        <f t="shared" si="8"/>
        <v>86469.848760719993</v>
      </c>
      <c r="H34" s="24">
        <f t="shared" si="8"/>
        <v>19715.368581629999</v>
      </c>
      <c r="I34" s="84">
        <f t="shared" si="8"/>
        <v>25951.65176637999</v>
      </c>
      <c r="J34" s="84">
        <f t="shared" si="8"/>
        <v>27196.709035639993</v>
      </c>
      <c r="K34" s="84">
        <f>K12+K24</f>
        <v>28649.70111035998</v>
      </c>
      <c r="L34" s="87">
        <f>L12+L24</f>
        <v>101513.43049400995</v>
      </c>
      <c r="M34" s="87">
        <f>H34/C34*100</f>
        <v>89.400575377425682</v>
      </c>
      <c r="N34" s="84">
        <f>H34/F34*100</f>
        <v>90.002381368405665</v>
      </c>
      <c r="O34" s="84">
        <f>I34/D34*100</f>
        <v>120.49400845138764</v>
      </c>
      <c r="P34" s="24">
        <f>I34/H34*100</f>
        <v>131.63158304106327</v>
      </c>
      <c r="Q34" s="24">
        <f>J34/E34*100</f>
        <v>129.6692440053169</v>
      </c>
      <c r="R34" s="24">
        <f>J34/I34*100</f>
        <v>104.79760317558267</v>
      </c>
      <c r="S34" s="87">
        <f>K34/F34*100</f>
        <v>130.78839052636516</v>
      </c>
      <c r="T34" s="24">
        <f>K34/J34*100</f>
        <v>105.34252902737573</v>
      </c>
      <c r="U34" s="87">
        <f>L34/G34*100</f>
        <v>117.39748819836457</v>
      </c>
      <c r="V34" s="216"/>
      <c r="W34" s="217"/>
    </row>
    <row r="35" spans="1:23" x14ac:dyDescent="0.2">
      <c r="A35" s="191" t="s">
        <v>152</v>
      </c>
      <c r="B35" s="213" t="s">
        <v>211</v>
      </c>
      <c r="C35" s="192">
        <f t="shared" ref="C35:J35" si="9">C14+C26</f>
        <v>277.16493200000002</v>
      </c>
      <c r="D35" s="193">
        <f t="shared" si="9"/>
        <v>4.9890509999999999</v>
      </c>
      <c r="E35" s="193">
        <f t="shared" si="9"/>
        <v>32.405473999999998</v>
      </c>
      <c r="F35" s="193">
        <f t="shared" si="9"/>
        <v>23.716326000000002</v>
      </c>
      <c r="G35" s="192">
        <f t="shared" si="9"/>
        <v>338.27578300000005</v>
      </c>
      <c r="H35" s="192">
        <f t="shared" si="9"/>
        <v>27.785317999999997</v>
      </c>
      <c r="I35" s="193">
        <f t="shared" si="9"/>
        <v>66.416093000000004</v>
      </c>
      <c r="J35" s="193">
        <f t="shared" si="9"/>
        <v>88.260590000000008</v>
      </c>
      <c r="K35" s="193">
        <f>K14+K26</f>
        <v>63.584435999999997</v>
      </c>
      <c r="L35" s="194">
        <f>L14+L26</f>
        <v>246.046437</v>
      </c>
      <c r="M35" s="194">
        <f>H35/C35*100</f>
        <v>10.024831712837321</v>
      </c>
      <c r="N35" s="193">
        <f>H35/F35*100</f>
        <v>117.15692388441614</v>
      </c>
      <c r="O35" s="193">
        <f>I35/D35*100</f>
        <v>1331.2370027887068</v>
      </c>
      <c r="P35" s="192">
        <f>I35/H35*100</f>
        <v>239.03304975670969</v>
      </c>
      <c r="Q35" s="192">
        <f>J35/E35*100</f>
        <v>272.36321246219086</v>
      </c>
      <c r="R35" s="192">
        <f>J35/I35*100</f>
        <v>132.89036739935906</v>
      </c>
      <c r="S35" s="194">
        <f>K35/F35*100</f>
        <v>268.10407311823928</v>
      </c>
      <c r="T35" s="192">
        <f>K35/J35*100</f>
        <v>72.041707403043631</v>
      </c>
      <c r="U35" s="194">
        <f>L35/G35*100</f>
        <v>72.73545709300744</v>
      </c>
      <c r="V35" s="216"/>
    </row>
    <row r="36" spans="1:23" s="108" customFormat="1" ht="13.5" customHeight="1" x14ac:dyDescent="0.2">
      <c r="A36" s="125"/>
      <c r="B36" s="125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5"/>
      <c r="N36" s="125"/>
      <c r="O36" s="128"/>
      <c r="P36" s="128"/>
      <c r="Q36" s="19"/>
      <c r="R36" s="19"/>
      <c r="S36" s="19"/>
    </row>
    <row r="37" spans="1:23" ht="39.75" customHeight="1" x14ac:dyDescent="0.2">
      <c r="A37" s="249" t="s">
        <v>161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05"/>
      <c r="P37" s="205"/>
      <c r="S37" s="19"/>
    </row>
    <row r="38" spans="1:23" ht="12.75" customHeight="1" x14ac:dyDescent="0.2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</row>
    <row r="39" spans="1:23" ht="12.75" customHeight="1" x14ac:dyDescent="0.2">
      <c r="B39" s="131"/>
      <c r="C39" s="131"/>
      <c r="D39" s="131"/>
      <c r="E39" s="131"/>
      <c r="F39" s="131"/>
      <c r="G39" s="131"/>
      <c r="H39" s="131"/>
      <c r="I39" s="131"/>
      <c r="J39" s="131"/>
      <c r="K39" s="131"/>
    </row>
    <row r="40" spans="1:23" x14ac:dyDescent="0.2"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23" x14ac:dyDescent="0.2"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3" spans="1:23" x14ac:dyDescent="0.2">
      <c r="B43" s="131"/>
      <c r="C43" s="131"/>
      <c r="D43" s="131"/>
      <c r="E43" s="131"/>
      <c r="F43" s="131"/>
    </row>
    <row r="44" spans="1:23" x14ac:dyDescent="0.2">
      <c r="B44" s="131"/>
      <c r="C44" s="131"/>
      <c r="D44" s="131"/>
      <c r="E44" s="131"/>
      <c r="F44" s="131"/>
    </row>
    <row r="45" spans="1:23" x14ac:dyDescent="0.2">
      <c r="B45" s="131"/>
      <c r="C45" s="131"/>
      <c r="D45" s="131"/>
      <c r="E45" s="131"/>
      <c r="F45" s="131"/>
    </row>
  </sheetData>
  <mergeCells count="14">
    <mergeCell ref="A37:N37"/>
    <mergeCell ref="N4:N5"/>
    <mergeCell ref="O4:O5"/>
    <mergeCell ref="B4:B5"/>
    <mergeCell ref="C4:G4"/>
    <mergeCell ref="A1:O1"/>
    <mergeCell ref="S4:S5"/>
    <mergeCell ref="T4:T5"/>
    <mergeCell ref="U4:U5"/>
    <mergeCell ref="Q4:Q5"/>
    <mergeCell ref="R4:R5"/>
    <mergeCell ref="P4:P5"/>
    <mergeCell ref="A4:A5"/>
    <mergeCell ref="M4:M5"/>
  </mergeCells>
  <printOptions horizontalCentered="1"/>
  <pageMargins left="0.19685039370078741" right="0.31496062992125984" top="0.31496062992125984" bottom="0.27559055118110237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4" sqref="Q14"/>
    </sheetView>
  </sheetViews>
  <sheetFormatPr defaultRowHeight="12.75" x14ac:dyDescent="0.2"/>
  <cols>
    <col min="1" max="1" width="36.140625" style="2" customWidth="1"/>
    <col min="2" max="2" width="10.28515625" style="2" customWidth="1"/>
    <col min="3" max="3" width="7.85546875" style="2" customWidth="1"/>
    <col min="4" max="4" width="10.28515625" style="2" customWidth="1"/>
    <col min="5" max="5" width="6.28515625" style="2" bestFit="1" customWidth="1"/>
    <col min="6" max="6" width="11.140625" style="2" customWidth="1"/>
    <col min="7" max="7" width="6.140625" style="2" customWidth="1"/>
    <col min="8" max="8" width="8.5703125" style="2" bestFit="1" customWidth="1"/>
    <col min="9" max="9" width="11.140625" style="2" bestFit="1" customWidth="1"/>
    <col min="10" max="10" width="6.28515625" style="2" bestFit="1" customWidth="1"/>
    <col min="11" max="11" width="10.28515625" style="2" customWidth="1"/>
    <col min="12" max="12" width="7.7109375" style="2" customWidth="1"/>
    <col min="13" max="13" width="10.7109375" style="2" customWidth="1"/>
    <col min="14" max="14" width="7.7109375" style="2" customWidth="1"/>
    <col min="15" max="15" width="9.28515625" style="2" bestFit="1" customWidth="1"/>
    <col min="16" max="16384" width="9.140625" style="2"/>
  </cols>
  <sheetData>
    <row r="1" spans="1:16" x14ac:dyDescent="0.2">
      <c r="A1" s="261" t="s">
        <v>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6" ht="14.25" x14ac:dyDescent="0.2">
      <c r="A2" s="2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x14ac:dyDescent="0.2">
      <c r="E3" s="3"/>
      <c r="F3" s="3"/>
      <c r="G3" s="3"/>
      <c r="H3" s="3"/>
      <c r="M3" s="3"/>
      <c r="N3" s="3"/>
      <c r="O3" s="3" t="s">
        <v>0</v>
      </c>
    </row>
    <row r="4" spans="1:16" x14ac:dyDescent="0.2">
      <c r="A4" s="256" t="s">
        <v>3</v>
      </c>
      <c r="B4" s="258" t="s">
        <v>213</v>
      </c>
      <c r="C4" s="259"/>
      <c r="D4" s="259"/>
      <c r="E4" s="259"/>
      <c r="F4" s="259"/>
      <c r="G4" s="259"/>
      <c r="H4" s="260"/>
      <c r="I4" s="258" t="s">
        <v>218</v>
      </c>
      <c r="J4" s="259"/>
      <c r="K4" s="259"/>
      <c r="L4" s="259"/>
      <c r="M4" s="259"/>
      <c r="N4" s="259"/>
      <c r="O4" s="260"/>
    </row>
    <row r="5" spans="1:16" ht="26.25" customHeight="1" x14ac:dyDescent="0.2">
      <c r="A5" s="257"/>
      <c r="B5" s="28" t="s">
        <v>4</v>
      </c>
      <c r="C5" s="29" t="s">
        <v>5</v>
      </c>
      <c r="D5" s="30" t="s">
        <v>6</v>
      </c>
      <c r="E5" s="29" t="s">
        <v>5</v>
      </c>
      <c r="F5" s="124" t="s">
        <v>169</v>
      </c>
      <c r="G5" s="76" t="s">
        <v>5</v>
      </c>
      <c r="H5" s="76" t="s">
        <v>112</v>
      </c>
      <c r="I5" s="28" t="s">
        <v>4</v>
      </c>
      <c r="J5" s="29" t="s">
        <v>5</v>
      </c>
      <c r="K5" s="30" t="s">
        <v>6</v>
      </c>
      <c r="L5" s="29" t="s">
        <v>5</v>
      </c>
      <c r="M5" s="124" t="s">
        <v>169</v>
      </c>
      <c r="N5" s="76" t="s">
        <v>5</v>
      </c>
      <c r="O5" s="76" t="s">
        <v>112</v>
      </c>
    </row>
    <row r="6" spans="1:16" ht="29.25" x14ac:dyDescent="0.2">
      <c r="A6" s="31" t="s">
        <v>89</v>
      </c>
      <c r="B6" s="32"/>
      <c r="C6" s="33">
        <v>68.416627777033781</v>
      </c>
      <c r="D6" s="34"/>
      <c r="E6" s="33">
        <v>40.113841818938347</v>
      </c>
      <c r="F6" s="77"/>
      <c r="G6" s="77">
        <v>45.553802132619964</v>
      </c>
      <c r="H6" s="77"/>
      <c r="I6" s="32"/>
      <c r="J6" s="33">
        <v>68.654011838688604</v>
      </c>
      <c r="K6" s="34"/>
      <c r="L6" s="33">
        <v>35.258291798555106</v>
      </c>
      <c r="M6" s="77"/>
      <c r="N6" s="77">
        <v>47.264669739440563</v>
      </c>
      <c r="O6" s="77"/>
    </row>
    <row r="7" spans="1:16" ht="25.5" x14ac:dyDescent="0.2">
      <c r="A7" s="35" t="s">
        <v>7</v>
      </c>
      <c r="B7" s="36">
        <v>194.58793661999999</v>
      </c>
      <c r="C7" s="37">
        <f>B7/B$28*100</f>
        <v>0.40930747563907827</v>
      </c>
      <c r="D7" s="38">
        <v>768.09529989999999</v>
      </c>
      <c r="E7" s="37">
        <f>D7/D$28*100</f>
        <v>1.9730632666871404</v>
      </c>
      <c r="F7" s="78">
        <f>B7+D7</f>
        <v>962.68323652000004</v>
      </c>
      <c r="G7" s="78">
        <f>F7/F$28*100</f>
        <v>1.1133166650770305</v>
      </c>
      <c r="H7" s="78">
        <f>B7-D7</f>
        <v>-573.50736327999994</v>
      </c>
      <c r="I7" s="36">
        <v>293.99669055000004</v>
      </c>
      <c r="J7" s="37">
        <f>I7/I$28*100</f>
        <v>0.48723674041751552</v>
      </c>
      <c r="K7" s="38">
        <v>797.07201204</v>
      </c>
      <c r="L7" s="37">
        <f>K7/K$28*100</f>
        <v>1.9358703430122743</v>
      </c>
      <c r="M7" s="78">
        <f>I7+K7</f>
        <v>1091.0687025900002</v>
      </c>
      <c r="N7" s="78">
        <f>M7/M$28*100</f>
        <v>1.074802316580544</v>
      </c>
      <c r="O7" s="78">
        <f>I7-K7</f>
        <v>-503.07532148999996</v>
      </c>
    </row>
    <row r="8" spans="1:16" x14ac:dyDescent="0.2">
      <c r="A8" s="39" t="s">
        <v>8</v>
      </c>
      <c r="B8" s="40">
        <v>2474.5078084000002</v>
      </c>
      <c r="C8" s="5">
        <f t="shared" ref="C8:C27" si="0">B8/B$28*100</f>
        <v>5.2050222747533441</v>
      </c>
      <c r="D8" s="6">
        <v>989.70231789000002</v>
      </c>
      <c r="E8" s="5">
        <f t="shared" ref="E8:G23" si="1">D8/D$28*100</f>
        <v>2.542321621598401</v>
      </c>
      <c r="F8" s="79">
        <f t="shared" ref="F8:F28" si="2">B8+D8</f>
        <v>3464.2101262900001</v>
      </c>
      <c r="G8" s="79">
        <f t="shared" si="1"/>
        <v>4.0062636583026618</v>
      </c>
      <c r="H8" s="79">
        <f t="shared" ref="H8:H28" si="3">B8-D8</f>
        <v>1484.8054905100003</v>
      </c>
      <c r="I8" s="40">
        <v>2705.0838543099999</v>
      </c>
      <c r="J8" s="5">
        <f t="shared" ref="J8:J27" si="4">I8/I$28*100</f>
        <v>4.4830988990534184</v>
      </c>
      <c r="K8" s="6">
        <v>1220.84433227</v>
      </c>
      <c r="L8" s="5">
        <f t="shared" ref="L8:L27" si="5">K8/K$28*100</f>
        <v>2.9650976330574159</v>
      </c>
      <c r="M8" s="79">
        <f t="shared" ref="M8:M28" si="6">I8+K8</f>
        <v>3925.9281865799999</v>
      </c>
      <c r="N8" s="79">
        <f t="shared" ref="N8:N27" si="7">M8/M$28*100</f>
        <v>3.8673978088166931</v>
      </c>
      <c r="O8" s="79">
        <f t="shared" ref="O8:O28" si="8">I8-K8</f>
        <v>1484.2395220399999</v>
      </c>
    </row>
    <row r="9" spans="1:16" ht="25.5" x14ac:dyDescent="0.2">
      <c r="A9" s="35" t="s">
        <v>9</v>
      </c>
      <c r="B9" s="36">
        <v>198.83292079</v>
      </c>
      <c r="C9" s="37">
        <f t="shared" si="0"/>
        <v>0.41823661988579292</v>
      </c>
      <c r="D9" s="38">
        <v>243.44142769999999</v>
      </c>
      <c r="E9" s="37">
        <f t="shared" si="1"/>
        <v>0.6253460197546814</v>
      </c>
      <c r="F9" s="78">
        <f t="shared" si="2"/>
        <v>442.27434848999997</v>
      </c>
      <c r="G9" s="78">
        <f t="shared" si="1"/>
        <v>0.5114781103802607</v>
      </c>
      <c r="H9" s="78">
        <f t="shared" si="3"/>
        <v>-44.608506909999988</v>
      </c>
      <c r="I9" s="36">
        <v>217.27360931000001</v>
      </c>
      <c r="J9" s="37">
        <f t="shared" si="4"/>
        <v>0.360084615173411</v>
      </c>
      <c r="K9" s="38">
        <v>286.83997599999998</v>
      </c>
      <c r="L9" s="37">
        <f t="shared" si="5"/>
        <v>0.69665600390054383</v>
      </c>
      <c r="M9" s="78">
        <f t="shared" si="6"/>
        <v>504.11358530999996</v>
      </c>
      <c r="N9" s="78">
        <f t="shared" si="7"/>
        <v>0.49659792094184629</v>
      </c>
      <c r="O9" s="78">
        <f t="shared" si="8"/>
        <v>-69.566366689999967</v>
      </c>
    </row>
    <row r="10" spans="1:16" ht="25.5" x14ac:dyDescent="0.2">
      <c r="A10" s="39" t="s">
        <v>10</v>
      </c>
      <c r="B10" s="40">
        <v>484.75861099999997</v>
      </c>
      <c r="C10" s="5">
        <f t="shared" si="0"/>
        <v>1.0196691881788653</v>
      </c>
      <c r="D10" s="6">
        <v>2090.3963780899999</v>
      </c>
      <c r="E10" s="5">
        <f t="shared" si="1"/>
        <v>5.369755949505481</v>
      </c>
      <c r="F10" s="79">
        <f t="shared" si="2"/>
        <v>2575.1549890899996</v>
      </c>
      <c r="G10" s="79">
        <f t="shared" si="1"/>
        <v>2.9780958634679555</v>
      </c>
      <c r="H10" s="79">
        <f t="shared" si="3"/>
        <v>-1605.6377670899999</v>
      </c>
      <c r="I10" s="40">
        <v>507.36116822000002</v>
      </c>
      <c r="J10" s="5">
        <f t="shared" si="4"/>
        <v>0.84084280457535776</v>
      </c>
      <c r="K10" s="6">
        <v>2565.8443136399997</v>
      </c>
      <c r="L10" s="5">
        <f t="shared" si="5"/>
        <v>6.2317354474028264</v>
      </c>
      <c r="M10" s="79">
        <f t="shared" si="6"/>
        <v>3073.2054818599995</v>
      </c>
      <c r="N10" s="79">
        <f t="shared" si="7"/>
        <v>3.0273880676718332</v>
      </c>
      <c r="O10" s="79">
        <f t="shared" si="8"/>
        <v>-2058.4831454199998</v>
      </c>
    </row>
    <row r="11" spans="1:16" x14ac:dyDescent="0.2">
      <c r="A11" s="35" t="s">
        <v>11</v>
      </c>
      <c r="B11" s="36">
        <v>31377.451281169997</v>
      </c>
      <c r="C11" s="37">
        <f t="shared" si="0"/>
        <v>66.001138605854521</v>
      </c>
      <c r="D11" s="38">
        <v>2191.4082964499999</v>
      </c>
      <c r="E11" s="37">
        <f t="shared" si="1"/>
        <v>5.6292327431268765</v>
      </c>
      <c r="F11" s="78">
        <f t="shared" si="2"/>
        <v>33568.859577619995</v>
      </c>
      <c r="G11" s="78">
        <f t="shared" si="1"/>
        <v>38.821462115091684</v>
      </c>
      <c r="H11" s="78">
        <f t="shared" si="3"/>
        <v>29186.042984719996</v>
      </c>
      <c r="I11" s="36">
        <v>39825.28143006</v>
      </c>
      <c r="J11" s="37">
        <f t="shared" si="4"/>
        <v>66.001900476810121</v>
      </c>
      <c r="K11" s="38">
        <v>2683.2521134499998</v>
      </c>
      <c r="L11" s="37">
        <f t="shared" si="5"/>
        <v>6.516886944704547</v>
      </c>
      <c r="M11" s="78">
        <f t="shared" si="6"/>
        <v>42508.533543509999</v>
      </c>
      <c r="N11" s="78">
        <f t="shared" si="7"/>
        <v>41.874787736602293</v>
      </c>
      <c r="O11" s="78">
        <f t="shared" si="8"/>
        <v>37142.029316610002</v>
      </c>
      <c r="P11" s="220"/>
    </row>
    <row r="12" spans="1:16" x14ac:dyDescent="0.2">
      <c r="A12" s="39" t="s">
        <v>12</v>
      </c>
      <c r="B12" s="40">
        <v>2754.04094188</v>
      </c>
      <c r="C12" s="5">
        <f t="shared" si="0"/>
        <v>5.7930083709604023</v>
      </c>
      <c r="D12" s="6">
        <v>3862.03369742</v>
      </c>
      <c r="E12" s="5">
        <f t="shared" si="1"/>
        <v>9.9206919038293684</v>
      </c>
      <c r="F12" s="79">
        <f t="shared" si="2"/>
        <v>6616.0746392999999</v>
      </c>
      <c r="G12" s="79">
        <f t="shared" si="1"/>
        <v>7.6513082121931895</v>
      </c>
      <c r="H12" s="79">
        <f t="shared" si="3"/>
        <v>-1107.99275554</v>
      </c>
      <c r="I12" s="40">
        <v>2905.0377194799999</v>
      </c>
      <c r="J12" s="5">
        <f t="shared" si="4"/>
        <v>4.8144797364262981</v>
      </c>
      <c r="K12" s="6">
        <v>4285.9747845500005</v>
      </c>
      <c r="L12" s="5">
        <f t="shared" si="5"/>
        <v>10.40946282265446</v>
      </c>
      <c r="M12" s="79">
        <f t="shared" si="6"/>
        <v>7191.0125040300009</v>
      </c>
      <c r="N12" s="79">
        <f t="shared" si="7"/>
        <v>7.0838040533506748</v>
      </c>
      <c r="O12" s="79">
        <f t="shared" si="8"/>
        <v>-1380.9370650700007</v>
      </c>
    </row>
    <row r="13" spans="1:16" x14ac:dyDescent="0.2">
      <c r="A13" s="35" t="s">
        <v>13</v>
      </c>
      <c r="B13" s="36">
        <v>116.29958261</v>
      </c>
      <c r="C13" s="37">
        <f t="shared" si="0"/>
        <v>0.24463124180682086</v>
      </c>
      <c r="D13" s="38">
        <v>1849.0814436300002</v>
      </c>
      <c r="E13" s="37">
        <f t="shared" si="1"/>
        <v>4.7498724103821086</v>
      </c>
      <c r="F13" s="78">
        <f t="shared" si="2"/>
        <v>1965.3810262400002</v>
      </c>
      <c r="G13" s="78">
        <f t="shared" si="1"/>
        <v>2.2729090595250341</v>
      </c>
      <c r="H13" s="78">
        <f t="shared" si="3"/>
        <v>-1732.7818610200002</v>
      </c>
      <c r="I13" s="36">
        <v>203.06956578999998</v>
      </c>
      <c r="J13" s="37">
        <f t="shared" si="4"/>
        <v>0.33654444588617766</v>
      </c>
      <c r="K13" s="38">
        <v>2371.5129207399996</v>
      </c>
      <c r="L13" s="37">
        <f t="shared" si="5"/>
        <v>5.7597575400760572</v>
      </c>
      <c r="M13" s="78">
        <f t="shared" si="6"/>
        <v>2574.5824865299996</v>
      </c>
      <c r="N13" s="78">
        <f t="shared" si="7"/>
        <v>2.5361988793019044</v>
      </c>
      <c r="O13" s="78">
        <f t="shared" si="8"/>
        <v>-2168.4433549499995</v>
      </c>
    </row>
    <row r="14" spans="1:16" x14ac:dyDescent="0.2">
      <c r="A14" s="39" t="s">
        <v>14</v>
      </c>
      <c r="B14" s="40">
        <v>4.0250065199999998</v>
      </c>
      <c r="C14" s="5">
        <f t="shared" si="0"/>
        <v>8.4664305853105106E-3</v>
      </c>
      <c r="D14" s="6">
        <v>75.633264870000005</v>
      </c>
      <c r="E14" s="5">
        <f t="shared" si="1"/>
        <v>0.19428476736421174</v>
      </c>
      <c r="F14" s="79">
        <f t="shared" si="2"/>
        <v>79.65827139000001</v>
      </c>
      <c r="G14" s="79">
        <f t="shared" si="1"/>
        <v>9.2122598260153038E-2</v>
      </c>
      <c r="H14" s="79">
        <f t="shared" si="3"/>
        <v>-71.60825835</v>
      </c>
      <c r="I14" s="40">
        <v>10.267384570000001</v>
      </c>
      <c r="J14" s="5">
        <f t="shared" si="4"/>
        <v>1.7015997632970275E-2</v>
      </c>
      <c r="K14" s="6">
        <v>67.829886639999998</v>
      </c>
      <c r="L14" s="5">
        <f t="shared" si="5"/>
        <v>0.16474027933836283</v>
      </c>
      <c r="M14" s="79">
        <f t="shared" si="6"/>
        <v>78.097271210000002</v>
      </c>
      <c r="N14" s="79">
        <f t="shared" si="7"/>
        <v>7.6932944566983463E-2</v>
      </c>
      <c r="O14" s="79">
        <f t="shared" si="8"/>
        <v>-57.562502069999994</v>
      </c>
    </row>
    <row r="15" spans="1:16" x14ac:dyDescent="0.2">
      <c r="A15" s="35" t="s">
        <v>15</v>
      </c>
      <c r="B15" s="36">
        <v>8.2001199699999994</v>
      </c>
      <c r="C15" s="37">
        <f t="shared" si="0"/>
        <v>1.7248604734489598E-2</v>
      </c>
      <c r="D15" s="38">
        <v>372.34077798999999</v>
      </c>
      <c r="E15" s="37">
        <f t="shared" si="1"/>
        <v>0.95645932456223415</v>
      </c>
      <c r="F15" s="78">
        <f t="shared" si="2"/>
        <v>380.54089796</v>
      </c>
      <c r="G15" s="78">
        <f t="shared" si="1"/>
        <v>0.4400850740620994</v>
      </c>
      <c r="H15" s="78">
        <f t="shared" si="3"/>
        <v>-364.14065801999999</v>
      </c>
      <c r="I15" s="36">
        <v>13.839239460000002</v>
      </c>
      <c r="J15" s="37">
        <f t="shared" si="4"/>
        <v>2.2935584450740881E-2</v>
      </c>
      <c r="K15" s="38">
        <v>545.75194910000005</v>
      </c>
      <c r="L15" s="37">
        <f t="shared" si="5"/>
        <v>1.3254825121758449</v>
      </c>
      <c r="M15" s="78">
        <f t="shared" si="6"/>
        <v>559.59118856000009</v>
      </c>
      <c r="N15" s="78">
        <f t="shared" si="7"/>
        <v>0.55124842677149</v>
      </c>
      <c r="O15" s="78">
        <f t="shared" si="8"/>
        <v>-531.91270964</v>
      </c>
    </row>
    <row r="16" spans="1:16" x14ac:dyDescent="0.2">
      <c r="A16" s="39" t="s">
        <v>16</v>
      </c>
      <c r="B16" s="40">
        <v>24.3853145</v>
      </c>
      <c r="C16" s="5">
        <f t="shared" si="0"/>
        <v>5.1293475299815386E-2</v>
      </c>
      <c r="D16" s="6">
        <v>524.27622194000003</v>
      </c>
      <c r="E16" s="5">
        <f t="shared" si="1"/>
        <v>1.3467471487483433</v>
      </c>
      <c r="F16" s="79">
        <f t="shared" si="2"/>
        <v>548.66153644000008</v>
      </c>
      <c r="G16" s="79">
        <f t="shared" si="1"/>
        <v>0.63451196492578621</v>
      </c>
      <c r="H16" s="79">
        <f t="shared" si="3"/>
        <v>-499.89090744000003</v>
      </c>
      <c r="I16" s="40">
        <v>42.4315304</v>
      </c>
      <c r="J16" s="5">
        <f t="shared" si="4"/>
        <v>7.0321201658243349E-2</v>
      </c>
      <c r="K16" s="6">
        <v>602.62909001000003</v>
      </c>
      <c r="L16" s="5">
        <f t="shared" si="5"/>
        <v>1.4636215618724908</v>
      </c>
      <c r="M16" s="79">
        <f t="shared" si="6"/>
        <v>645.06062041000007</v>
      </c>
      <c r="N16" s="79">
        <f t="shared" si="7"/>
        <v>0.63544362284955291</v>
      </c>
      <c r="O16" s="79">
        <f t="shared" si="8"/>
        <v>-560.19755960999998</v>
      </c>
    </row>
    <row r="17" spans="1:16" x14ac:dyDescent="0.2">
      <c r="A17" s="35" t="s">
        <v>17</v>
      </c>
      <c r="B17" s="36">
        <v>151.35765401</v>
      </c>
      <c r="C17" s="37">
        <f t="shared" si="0"/>
        <v>0.31837440880247575</v>
      </c>
      <c r="D17" s="38">
        <v>1259.4845376199999</v>
      </c>
      <c r="E17" s="37">
        <f t="shared" si="1"/>
        <v>3.2353311841147736</v>
      </c>
      <c r="F17" s="78">
        <f t="shared" si="2"/>
        <v>1410.8421916299999</v>
      </c>
      <c r="G17" s="78">
        <f t="shared" si="1"/>
        <v>1.631600161038899</v>
      </c>
      <c r="H17" s="78">
        <f t="shared" si="3"/>
        <v>-1108.1268836099998</v>
      </c>
      <c r="I17" s="36">
        <v>188.74737137</v>
      </c>
      <c r="J17" s="37">
        <f t="shared" si="4"/>
        <v>0.31280846670977291</v>
      </c>
      <c r="K17" s="38">
        <v>1556.40283499</v>
      </c>
      <c r="L17" s="37">
        <f t="shared" si="5"/>
        <v>3.780077639818276</v>
      </c>
      <c r="M17" s="78">
        <f t="shared" si="6"/>
        <v>1745.1502063600001</v>
      </c>
      <c r="N17" s="78">
        <f t="shared" si="7"/>
        <v>1.7191323333940289</v>
      </c>
      <c r="O17" s="78">
        <f t="shared" si="8"/>
        <v>-1367.6554636199999</v>
      </c>
    </row>
    <row r="18" spans="1:16" x14ac:dyDescent="0.2">
      <c r="A18" s="39" t="s">
        <v>18</v>
      </c>
      <c r="B18" s="40">
        <v>3.2259184300000001</v>
      </c>
      <c r="C18" s="5">
        <f t="shared" si="0"/>
        <v>6.7855826632223356E-3</v>
      </c>
      <c r="D18" s="6">
        <v>377.71540906000001</v>
      </c>
      <c r="E18" s="5">
        <f t="shared" si="1"/>
        <v>0.97026553732983356</v>
      </c>
      <c r="F18" s="79">
        <f t="shared" si="2"/>
        <v>380.94132748999999</v>
      </c>
      <c r="G18" s="79">
        <f t="shared" si="1"/>
        <v>0.44054815979167911</v>
      </c>
      <c r="H18" s="79">
        <f t="shared" si="3"/>
        <v>-374.48949063000003</v>
      </c>
      <c r="I18" s="40">
        <v>4.5464623600000005</v>
      </c>
      <c r="J18" s="5">
        <f t="shared" si="4"/>
        <v>7.5347906011227206E-3</v>
      </c>
      <c r="K18" s="6">
        <v>589.51102452999999</v>
      </c>
      <c r="L18" s="5">
        <f t="shared" si="5"/>
        <v>1.4317613616185256</v>
      </c>
      <c r="M18" s="79">
        <f t="shared" si="6"/>
        <v>594.05748688999995</v>
      </c>
      <c r="N18" s="79">
        <f t="shared" si="7"/>
        <v>0.58520087834589862</v>
      </c>
      <c r="O18" s="79">
        <f t="shared" si="8"/>
        <v>-584.96456217000002</v>
      </c>
    </row>
    <row r="19" spans="1:16" x14ac:dyDescent="0.2">
      <c r="A19" s="35" t="s">
        <v>19</v>
      </c>
      <c r="B19" s="36">
        <v>47.797768549999994</v>
      </c>
      <c r="C19" s="37">
        <f t="shared" si="0"/>
        <v>0.10054057988490234</v>
      </c>
      <c r="D19" s="38">
        <v>728.31662779999999</v>
      </c>
      <c r="E19" s="37">
        <f t="shared" si="1"/>
        <v>1.870880846447984</v>
      </c>
      <c r="F19" s="78">
        <f t="shared" si="2"/>
        <v>776.11439634999999</v>
      </c>
      <c r="G19" s="78">
        <f t="shared" si="1"/>
        <v>0.89755493674757003</v>
      </c>
      <c r="H19" s="78">
        <f t="shared" si="3"/>
        <v>-680.51885924999999</v>
      </c>
      <c r="I19" s="36">
        <v>50.864023840000002</v>
      </c>
      <c r="J19" s="37">
        <f t="shared" si="4"/>
        <v>8.4296259029166126E-2</v>
      </c>
      <c r="K19" s="38">
        <v>922.78666770000007</v>
      </c>
      <c r="L19" s="37">
        <f t="shared" si="5"/>
        <v>2.2411969256774062</v>
      </c>
      <c r="M19" s="78">
        <f t="shared" si="6"/>
        <v>973.65069154000003</v>
      </c>
      <c r="N19" s="78">
        <f t="shared" si="7"/>
        <v>0.95913485220800632</v>
      </c>
      <c r="O19" s="78">
        <f t="shared" si="8"/>
        <v>-871.92264386000011</v>
      </c>
    </row>
    <row r="20" spans="1:16" ht="25.5" x14ac:dyDescent="0.2">
      <c r="A20" s="39" t="s">
        <v>20</v>
      </c>
      <c r="B20" s="40">
        <v>699.54996421999999</v>
      </c>
      <c r="C20" s="5">
        <f t="shared" si="0"/>
        <v>1.4714736941656137</v>
      </c>
      <c r="D20" s="6">
        <v>455.24385912000002</v>
      </c>
      <c r="E20" s="5">
        <f t="shared" si="1"/>
        <v>1.1694186072112529</v>
      </c>
      <c r="F20" s="79">
        <f t="shared" si="2"/>
        <v>1154.79382334</v>
      </c>
      <c r="G20" s="79">
        <f t="shared" si="1"/>
        <v>1.3354872708700507</v>
      </c>
      <c r="H20" s="79">
        <f t="shared" si="3"/>
        <v>244.30610509999997</v>
      </c>
      <c r="I20" s="40">
        <v>844.57300652999993</v>
      </c>
      <c r="J20" s="5">
        <f t="shared" si="4"/>
        <v>1.3996994251073491</v>
      </c>
      <c r="K20" s="6">
        <v>478.45581233999997</v>
      </c>
      <c r="L20" s="5">
        <f t="shared" si="5"/>
        <v>1.1620385655999808</v>
      </c>
      <c r="M20" s="79">
        <f t="shared" si="6"/>
        <v>1323.0288188699999</v>
      </c>
      <c r="N20" s="79">
        <f t="shared" si="7"/>
        <v>1.3033042154437562</v>
      </c>
      <c r="O20" s="79">
        <f t="shared" si="8"/>
        <v>366.11719418999996</v>
      </c>
    </row>
    <row r="21" spans="1:16" x14ac:dyDescent="0.2">
      <c r="A21" s="35" t="s">
        <v>21</v>
      </c>
      <c r="B21" s="36">
        <v>7612.53164578</v>
      </c>
      <c r="C21" s="37">
        <f t="shared" si="0"/>
        <v>16.012637603746281</v>
      </c>
      <c r="D21" s="38">
        <v>4125.0869417100002</v>
      </c>
      <c r="E21" s="37">
        <f t="shared" si="1"/>
        <v>10.596416248919164</v>
      </c>
      <c r="F21" s="78">
        <f t="shared" si="2"/>
        <v>11737.61858749</v>
      </c>
      <c r="G21" s="78">
        <f t="shared" si="1"/>
        <v>13.574232817233698</v>
      </c>
      <c r="H21" s="78">
        <f t="shared" si="3"/>
        <v>3487.4447040699997</v>
      </c>
      <c r="I21" s="36">
        <v>10538.717661840001</v>
      </c>
      <c r="J21" s="37">
        <f t="shared" si="4"/>
        <v>17.465674297657234</v>
      </c>
      <c r="K21" s="38">
        <v>4273.4234301799997</v>
      </c>
      <c r="L21" s="37">
        <f t="shared" si="5"/>
        <v>10.37897900899334</v>
      </c>
      <c r="M21" s="78">
        <f t="shared" si="6"/>
        <v>14812.14109202</v>
      </c>
      <c r="N21" s="78">
        <f t="shared" si="7"/>
        <v>14.591311730809863</v>
      </c>
      <c r="O21" s="78">
        <f t="shared" si="8"/>
        <v>6265.2942316600011</v>
      </c>
    </row>
    <row r="22" spans="1:16" ht="25.5" x14ac:dyDescent="0.2">
      <c r="A22" s="39" t="s">
        <v>22</v>
      </c>
      <c r="B22" s="40">
        <v>508.42248663999999</v>
      </c>
      <c r="C22" s="5">
        <f t="shared" si="0"/>
        <v>1.0694451474201638</v>
      </c>
      <c r="D22" s="6">
        <v>13432.988259450001</v>
      </c>
      <c r="E22" s="5">
        <f t="shared" si="1"/>
        <v>34.506311521514391</v>
      </c>
      <c r="F22" s="79">
        <f t="shared" si="2"/>
        <v>13941.410746090001</v>
      </c>
      <c r="G22" s="79">
        <f t="shared" si="1"/>
        <v>16.12285778904133</v>
      </c>
      <c r="H22" s="79">
        <f t="shared" si="3"/>
        <v>-12924.565772810001</v>
      </c>
      <c r="I22" s="40">
        <v>1268.6291531500001</v>
      </c>
      <c r="J22" s="5">
        <f t="shared" si="4"/>
        <v>2.1024819436677129</v>
      </c>
      <c r="K22" s="6">
        <v>11238.48251283</v>
      </c>
      <c r="L22" s="5">
        <f t="shared" si="5"/>
        <v>27.295206290542605</v>
      </c>
      <c r="M22" s="79">
        <f t="shared" si="6"/>
        <v>12507.111665979999</v>
      </c>
      <c r="N22" s="79">
        <f t="shared" si="7"/>
        <v>12.320647233685994</v>
      </c>
      <c r="O22" s="79">
        <f t="shared" si="8"/>
        <v>-9969.8533596800007</v>
      </c>
    </row>
    <row r="23" spans="1:16" ht="25.5" x14ac:dyDescent="0.2">
      <c r="A23" s="35" t="s">
        <v>23</v>
      </c>
      <c r="B23" s="36">
        <v>788.66340548000005</v>
      </c>
      <c r="C23" s="37">
        <f t="shared" si="0"/>
        <v>1.6589200401272934</v>
      </c>
      <c r="D23" s="38">
        <v>3515.8684481599998</v>
      </c>
      <c r="E23" s="37">
        <f t="shared" si="1"/>
        <v>9.0314715979540079</v>
      </c>
      <c r="F23" s="78">
        <f t="shared" si="2"/>
        <v>4304.53185364</v>
      </c>
      <c r="G23" s="78">
        <f t="shared" si="1"/>
        <v>4.9780726060381255</v>
      </c>
      <c r="H23" s="78">
        <f t="shared" si="3"/>
        <v>-2727.2050426799997</v>
      </c>
      <c r="I23" s="36">
        <v>635.45006470999999</v>
      </c>
      <c r="J23" s="37">
        <f t="shared" si="4"/>
        <v>1.0531228009682088</v>
      </c>
      <c r="K23" s="38">
        <v>4364.9094583799997</v>
      </c>
      <c r="L23" s="37">
        <f t="shared" si="5"/>
        <v>10.601173598838601</v>
      </c>
      <c r="M23" s="78">
        <f t="shared" si="6"/>
        <v>5000.35952309</v>
      </c>
      <c r="N23" s="78">
        <f t="shared" si="7"/>
        <v>4.9258108003601118</v>
      </c>
      <c r="O23" s="78">
        <f t="shared" si="8"/>
        <v>-3729.4593936699998</v>
      </c>
    </row>
    <row r="24" spans="1:16" ht="25.5" x14ac:dyDescent="0.2">
      <c r="A24" s="39" t="s">
        <v>24</v>
      </c>
      <c r="B24" s="40">
        <v>30.625049839999999</v>
      </c>
      <c r="C24" s="5">
        <f t="shared" si="0"/>
        <v>6.4418494070423202E-2</v>
      </c>
      <c r="D24" s="6">
        <v>1100.5307743599999</v>
      </c>
      <c r="E24" s="5">
        <f t="shared" ref="E24:G27" si="9">D24/D$28*100</f>
        <v>2.8270148834801763</v>
      </c>
      <c r="F24" s="79">
        <f t="shared" si="2"/>
        <v>1131.1558241999999</v>
      </c>
      <c r="G24" s="79">
        <f t="shared" si="9"/>
        <v>1.308150575503078</v>
      </c>
      <c r="H24" s="79">
        <f t="shared" si="3"/>
        <v>-1069.9057245199999</v>
      </c>
      <c r="I24" s="40">
        <v>48.964810030000002</v>
      </c>
      <c r="J24" s="5">
        <f t="shared" si="4"/>
        <v>8.1148717659196345E-2</v>
      </c>
      <c r="K24" s="6">
        <v>1093.6279145599999</v>
      </c>
      <c r="L24" s="5">
        <f t="shared" si="5"/>
        <v>2.6561236803040833</v>
      </c>
      <c r="M24" s="79">
        <f t="shared" si="6"/>
        <v>1142.59272459</v>
      </c>
      <c r="N24" s="79">
        <f t="shared" si="7"/>
        <v>1.1255581838084181</v>
      </c>
      <c r="O24" s="79">
        <f t="shared" si="8"/>
        <v>-1044.6631045299998</v>
      </c>
    </row>
    <row r="25" spans="1:16" x14ac:dyDescent="0.2">
      <c r="A25" s="35" t="s">
        <v>25</v>
      </c>
      <c r="B25" s="36">
        <v>36.295457810000002</v>
      </c>
      <c r="C25" s="37">
        <f t="shared" si="0"/>
        <v>7.6345956853364608E-2</v>
      </c>
      <c r="D25" s="38">
        <v>892.97732919000009</v>
      </c>
      <c r="E25" s="37">
        <f t="shared" si="9"/>
        <v>2.2938569815992431</v>
      </c>
      <c r="F25" s="78">
        <f t="shared" si="2"/>
        <v>929.27278700000011</v>
      </c>
      <c r="G25" s="78">
        <f t="shared" si="9"/>
        <v>1.0746783998333227</v>
      </c>
      <c r="H25" s="78">
        <f t="shared" si="3"/>
        <v>-856.68187138000008</v>
      </c>
      <c r="I25" s="36">
        <v>24.655037409999998</v>
      </c>
      <c r="J25" s="37">
        <f t="shared" si="4"/>
        <v>4.0860460163844189E-2</v>
      </c>
      <c r="K25" s="38">
        <v>1197.02403536</v>
      </c>
      <c r="L25" s="37">
        <f t="shared" si="5"/>
        <v>2.9072446340143356</v>
      </c>
      <c r="M25" s="78">
        <f t="shared" si="6"/>
        <v>1221.6790727699999</v>
      </c>
      <c r="N25" s="78">
        <f t="shared" si="7"/>
        <v>1.2034654595207355</v>
      </c>
      <c r="O25" s="78">
        <f t="shared" si="8"/>
        <v>-1172.36899795</v>
      </c>
    </row>
    <row r="26" spans="1:16" x14ac:dyDescent="0.2">
      <c r="A26" s="41" t="s">
        <v>26</v>
      </c>
      <c r="B26" s="40">
        <v>11.952960699999998</v>
      </c>
      <c r="C26" s="5">
        <f t="shared" si="0"/>
        <v>2.5142546118284179E-2</v>
      </c>
      <c r="D26" s="6">
        <v>1.3651810099999999</v>
      </c>
      <c r="E26" s="5">
        <f t="shared" si="9"/>
        <v>3.5068415384920774E-3</v>
      </c>
      <c r="F26" s="79">
        <f t="shared" si="2"/>
        <v>13.318141709999999</v>
      </c>
      <c r="G26" s="79">
        <f t="shared" si="9"/>
        <v>1.5402064304349667E-2</v>
      </c>
      <c r="H26" s="79">
        <f t="shared" si="3"/>
        <v>10.587779689999998</v>
      </c>
      <c r="I26" s="40">
        <v>0.68923396999999997</v>
      </c>
      <c r="J26" s="5">
        <f t="shared" si="4"/>
        <v>1.1422581400477047E-3</v>
      </c>
      <c r="K26" s="6">
        <v>4.5605100999999992</v>
      </c>
      <c r="L26" s="5">
        <f t="shared" si="5"/>
        <v>1.1076234164843428E-2</v>
      </c>
      <c r="M26" s="79">
        <f t="shared" si="6"/>
        <v>5.2497440699999993</v>
      </c>
      <c r="N26" s="79">
        <f t="shared" si="7"/>
        <v>5.1714773547228022E-3</v>
      </c>
      <c r="O26" s="79">
        <f t="shared" si="8"/>
        <v>-3.8712761299999991</v>
      </c>
    </row>
    <row r="27" spans="1:16" x14ac:dyDescent="0.2">
      <c r="A27" s="35" t="s">
        <v>27</v>
      </c>
      <c r="B27" s="36">
        <v>13.26086076</v>
      </c>
      <c r="C27" s="37">
        <f t="shared" si="0"/>
        <v>2.7893658449529166E-2</v>
      </c>
      <c r="D27" s="38">
        <v>73.089571680000006</v>
      </c>
      <c r="E27" s="37">
        <f t="shared" si="9"/>
        <v>0.18775059433182284</v>
      </c>
      <c r="F27" s="78">
        <f t="shared" si="2"/>
        <v>86.350432440000006</v>
      </c>
      <c r="G27" s="78">
        <f t="shared" si="9"/>
        <v>9.9861898312034222E-2</v>
      </c>
      <c r="H27" s="78">
        <f t="shared" si="3"/>
        <v>-59.828710920000006</v>
      </c>
      <c r="I27" s="36">
        <v>10.118997779999999</v>
      </c>
      <c r="J27" s="37">
        <f t="shared" si="4"/>
        <v>1.6770078212090523E-2</v>
      </c>
      <c r="K27" s="38">
        <v>27.096899459999999</v>
      </c>
      <c r="L27" s="37">
        <f t="shared" si="5"/>
        <v>6.5810972233167397E-2</v>
      </c>
      <c r="M27" s="78">
        <f t="shared" si="6"/>
        <v>37.215897239999997</v>
      </c>
      <c r="N27" s="78">
        <f t="shared" si="7"/>
        <v>3.6661057614633549E-2</v>
      </c>
      <c r="O27" s="78">
        <f t="shared" si="8"/>
        <v>-16.977901680000002</v>
      </c>
    </row>
    <row r="28" spans="1:16" ht="13.5" x14ac:dyDescent="0.25">
      <c r="A28" s="42" t="s">
        <v>28</v>
      </c>
      <c r="B28" s="43">
        <v>47540.772695680003</v>
      </c>
      <c r="C28" s="49">
        <f>B28/B$28*100</f>
        <v>100</v>
      </c>
      <c r="D28" s="44">
        <v>38929.076065040004</v>
      </c>
      <c r="E28" s="49">
        <f>D28/D$28*100</f>
        <v>100</v>
      </c>
      <c r="F28" s="81">
        <f t="shared" si="2"/>
        <v>86469.848760720008</v>
      </c>
      <c r="G28" s="80">
        <f>F28/F$28*100</f>
        <v>100</v>
      </c>
      <c r="H28" s="81">
        <f t="shared" si="3"/>
        <v>8611.6966306399991</v>
      </c>
      <c r="I28" s="43">
        <v>60339.59801514</v>
      </c>
      <c r="J28" s="49">
        <f>I28/I$28*100</f>
        <v>100</v>
      </c>
      <c r="K28" s="44">
        <v>41173.832478870005</v>
      </c>
      <c r="L28" s="49">
        <f>K28/K$28*100</f>
        <v>100</v>
      </c>
      <c r="M28" s="81">
        <f t="shared" si="6"/>
        <v>101513.43049401001</v>
      </c>
      <c r="N28" s="80">
        <f>M28/M$28*100</f>
        <v>100</v>
      </c>
      <c r="O28" s="81">
        <f t="shared" si="8"/>
        <v>19165.765536269995</v>
      </c>
    </row>
    <row r="29" spans="1:16" x14ac:dyDescent="0.2"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</row>
    <row r="30" spans="1:16" ht="28.5" customHeight="1" x14ac:dyDescent="0.2">
      <c r="A30" s="262" t="s">
        <v>212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</row>
    <row r="31" spans="1:16" s="7" customFormat="1" x14ac:dyDescent="0.2">
      <c r="B31" s="139"/>
      <c r="C31" s="139"/>
      <c r="D31" s="139"/>
      <c r="E31" s="139"/>
      <c r="J31" s="11"/>
      <c r="K31" s="11"/>
      <c r="L31" s="11"/>
      <c r="M31" s="227"/>
      <c r="N31" s="227"/>
      <c r="O31" s="227"/>
      <c r="P31" s="227"/>
    </row>
    <row r="32" spans="1:16" s="7" customFormat="1" x14ac:dyDescent="0.2">
      <c r="A32" s="45"/>
      <c r="B32" s="139"/>
      <c r="C32" s="139"/>
      <c r="D32" s="139"/>
      <c r="E32" s="139"/>
      <c r="J32" s="11"/>
      <c r="K32" s="21"/>
      <c r="L32" s="11"/>
      <c r="M32" s="11"/>
      <c r="N32" s="11"/>
      <c r="O32" s="2"/>
    </row>
    <row r="33" spans="1:15" s="7" customFormat="1" x14ac:dyDescent="0.2">
      <c r="A33" s="8"/>
      <c r="B33" s="139"/>
      <c r="C33" s="139"/>
      <c r="D33" s="139"/>
      <c r="E33" s="139"/>
      <c r="J33" s="11"/>
      <c r="K33" s="21"/>
      <c r="L33" s="11"/>
      <c r="M33" s="11"/>
      <c r="N33" s="11"/>
      <c r="O33" s="2"/>
    </row>
    <row r="34" spans="1:15" s="7" customFormat="1" x14ac:dyDescent="0.2">
      <c r="B34" s="241"/>
      <c r="C34" s="241"/>
      <c r="D34" s="241"/>
      <c r="E34" s="241"/>
      <c r="F34" s="8"/>
      <c r="G34" s="8"/>
      <c r="H34" s="8"/>
      <c r="I34" s="8"/>
      <c r="J34" s="11"/>
      <c r="K34" s="21"/>
      <c r="L34" s="11"/>
      <c r="M34" s="11"/>
      <c r="N34" s="11"/>
      <c r="O34" s="2"/>
    </row>
    <row r="35" spans="1:15" s="7" customFormat="1" x14ac:dyDescent="0.2">
      <c r="A35" s="9"/>
      <c r="B35" s="241"/>
      <c r="C35" s="241"/>
      <c r="D35" s="241"/>
      <c r="E35" s="241"/>
      <c r="F35" s="8"/>
      <c r="G35" s="8"/>
      <c r="H35" s="8"/>
      <c r="I35" s="8"/>
      <c r="J35" s="11"/>
      <c r="K35" s="21"/>
      <c r="L35" s="11"/>
      <c r="M35" s="11"/>
      <c r="N35" s="11"/>
      <c r="O35" s="2"/>
    </row>
    <row r="36" spans="1:15" s="7" customFormat="1" ht="13.5" x14ac:dyDescent="0.2">
      <c r="A36" s="10"/>
      <c r="B36" s="241"/>
      <c r="C36" s="241"/>
      <c r="D36" s="241"/>
      <c r="E36" s="241"/>
      <c r="F36" s="8"/>
      <c r="G36" s="8"/>
      <c r="H36" s="8"/>
      <c r="I36" s="8"/>
      <c r="J36" s="11"/>
      <c r="K36" s="21"/>
      <c r="L36" s="11"/>
      <c r="M36" s="11"/>
      <c r="N36" s="11"/>
      <c r="O36" s="2"/>
    </row>
    <row r="37" spans="1:15" s="7" customFormat="1" x14ac:dyDescent="0.2">
      <c r="A37" s="11"/>
      <c r="B37" s="227"/>
      <c r="C37" s="227"/>
      <c r="D37" s="227"/>
      <c r="E37" s="227"/>
      <c r="F37" s="8"/>
      <c r="G37" s="8"/>
      <c r="H37" s="8"/>
      <c r="I37" s="8"/>
      <c r="J37" s="11"/>
      <c r="K37" s="21"/>
      <c r="L37" s="11"/>
      <c r="M37" s="11"/>
      <c r="N37" s="11"/>
      <c r="O37" s="2"/>
    </row>
    <row r="38" spans="1:15" s="7" customFormat="1" x14ac:dyDescent="0.2">
      <c r="A38" s="11"/>
      <c r="B38" s="227"/>
      <c r="C38" s="227"/>
      <c r="D38" s="227"/>
      <c r="E38" s="227"/>
      <c r="F38" s="8"/>
      <c r="G38" s="8"/>
      <c r="H38" s="8"/>
      <c r="I38" s="8"/>
      <c r="J38" s="11"/>
      <c r="K38" s="21"/>
      <c r="L38" s="11"/>
      <c r="M38" s="11"/>
      <c r="N38" s="11"/>
      <c r="O38" s="2"/>
    </row>
    <row r="39" spans="1:15" s="7" customFormat="1" x14ac:dyDescent="0.2">
      <c r="A39" s="11"/>
      <c r="B39" s="227"/>
      <c r="C39" s="227"/>
      <c r="D39" s="227"/>
      <c r="E39" s="227"/>
      <c r="F39" s="8"/>
      <c r="G39" s="8"/>
      <c r="H39" s="8"/>
      <c r="I39" s="8"/>
      <c r="J39" s="11"/>
      <c r="K39" s="21"/>
      <c r="L39" s="11"/>
      <c r="M39" s="11"/>
      <c r="N39" s="11"/>
      <c r="O39" s="2"/>
    </row>
    <row r="40" spans="1:15" s="7" customFormat="1" x14ac:dyDescent="0.2">
      <c r="A40" s="11"/>
      <c r="B40" s="227"/>
      <c r="C40" s="227"/>
      <c r="D40" s="227"/>
      <c r="E40" s="227"/>
      <c r="F40" s="8"/>
      <c r="G40" s="8"/>
      <c r="H40" s="8"/>
      <c r="I40" s="8"/>
      <c r="J40" s="11"/>
      <c r="K40" s="21"/>
      <c r="L40" s="11"/>
      <c r="M40" s="11"/>
      <c r="N40" s="11"/>
      <c r="O40" s="2"/>
    </row>
    <row r="41" spans="1:15" s="7" customFormat="1" x14ac:dyDescent="0.2">
      <c r="A41" s="11"/>
      <c r="B41" s="227"/>
      <c r="C41" s="227"/>
      <c r="D41" s="227"/>
      <c r="E41" s="227"/>
      <c r="F41" s="8"/>
      <c r="G41" s="8"/>
      <c r="H41" s="8"/>
      <c r="I41" s="8"/>
      <c r="J41" s="11"/>
      <c r="K41" s="21"/>
      <c r="L41" s="11"/>
      <c r="M41" s="11"/>
      <c r="N41" s="11"/>
      <c r="O41" s="2"/>
    </row>
    <row r="42" spans="1:15" s="7" customFormat="1" x14ac:dyDescent="0.2">
      <c r="A42" s="11"/>
      <c r="B42" s="227"/>
      <c r="C42" s="227"/>
      <c r="D42" s="227"/>
      <c r="E42" s="227"/>
      <c r="F42" s="8"/>
      <c r="G42" s="8"/>
      <c r="H42" s="8"/>
      <c r="I42" s="8"/>
      <c r="J42" s="11"/>
      <c r="K42" s="21"/>
      <c r="L42" s="11"/>
      <c r="M42" s="11"/>
      <c r="N42" s="11"/>
      <c r="O42" s="2"/>
    </row>
    <row r="43" spans="1:15" s="7" customFormat="1" x14ac:dyDescent="0.2">
      <c r="A43" s="11"/>
      <c r="B43" s="227"/>
      <c r="C43" s="227"/>
      <c r="D43" s="227"/>
      <c r="E43" s="227"/>
      <c r="F43" s="8"/>
      <c r="G43" s="8"/>
      <c r="H43" s="8"/>
      <c r="I43" s="8"/>
      <c r="J43" s="11"/>
      <c r="K43" s="21"/>
      <c r="L43" s="11"/>
      <c r="M43" s="11"/>
      <c r="N43" s="11"/>
      <c r="O43" s="2"/>
    </row>
    <row r="44" spans="1:15" s="7" customFormat="1" x14ac:dyDescent="0.2">
      <c r="A44" s="11"/>
      <c r="B44" s="227"/>
      <c r="C44" s="227"/>
      <c r="D44" s="227"/>
      <c r="E44" s="227"/>
      <c r="F44" s="8"/>
      <c r="G44" s="8"/>
      <c r="H44" s="8"/>
      <c r="I44" s="8"/>
      <c r="J44" s="11"/>
      <c r="K44" s="21"/>
      <c r="L44" s="11"/>
      <c r="M44" s="11"/>
      <c r="N44" s="11"/>
      <c r="O44" s="2"/>
    </row>
    <row r="45" spans="1:15" s="7" customFormat="1" x14ac:dyDescent="0.2">
      <c r="A45" s="11"/>
      <c r="B45" s="227"/>
      <c r="C45" s="227"/>
      <c r="D45" s="227"/>
      <c r="E45" s="227"/>
      <c r="F45" s="8"/>
      <c r="G45" s="8"/>
      <c r="H45" s="8"/>
      <c r="I45" s="8"/>
      <c r="J45" s="11"/>
      <c r="K45" s="21"/>
      <c r="L45" s="11"/>
      <c r="M45" s="11"/>
      <c r="N45" s="11"/>
      <c r="O45" s="2"/>
    </row>
    <row r="46" spans="1:15" s="7" customFormat="1" x14ac:dyDescent="0.2">
      <c r="A46" s="11"/>
      <c r="B46" s="227"/>
      <c r="C46" s="227"/>
      <c r="D46" s="227"/>
      <c r="E46" s="227"/>
      <c r="F46" s="8"/>
      <c r="G46" s="8"/>
      <c r="H46" s="8"/>
      <c r="I46" s="8"/>
      <c r="J46" s="11"/>
      <c r="K46" s="21"/>
      <c r="L46" s="11"/>
      <c r="M46" s="11"/>
      <c r="N46" s="11"/>
      <c r="O46" s="2"/>
    </row>
    <row r="47" spans="1:15" s="7" customFormat="1" x14ac:dyDescent="0.2">
      <c r="A47" s="11"/>
      <c r="B47" s="227"/>
      <c r="C47" s="227"/>
      <c r="D47" s="227"/>
      <c r="E47" s="227"/>
      <c r="F47" s="8"/>
      <c r="G47" s="8"/>
      <c r="H47" s="8"/>
      <c r="I47" s="8"/>
      <c r="J47" s="11"/>
      <c r="K47" s="21"/>
      <c r="L47" s="11"/>
      <c r="M47" s="11"/>
      <c r="N47" s="11"/>
      <c r="O47" s="2"/>
    </row>
    <row r="48" spans="1:15" s="7" customFormat="1" x14ac:dyDescent="0.2">
      <c r="A48" s="11"/>
      <c r="B48" s="227"/>
      <c r="C48" s="227"/>
      <c r="D48" s="227"/>
      <c r="E48" s="227"/>
      <c r="F48" s="8"/>
      <c r="G48" s="8"/>
      <c r="H48" s="8"/>
      <c r="I48" s="8"/>
      <c r="J48" s="11"/>
      <c r="K48" s="21"/>
      <c r="L48" s="11"/>
      <c r="M48" s="11"/>
      <c r="N48" s="11"/>
      <c r="O48" s="2"/>
    </row>
    <row r="49" spans="1:15" s="7" customFormat="1" x14ac:dyDescent="0.2">
      <c r="A49" s="11"/>
      <c r="B49" s="227"/>
      <c r="C49" s="227"/>
      <c r="D49" s="227"/>
      <c r="E49" s="227"/>
      <c r="F49" s="8"/>
      <c r="G49" s="8"/>
      <c r="H49" s="8"/>
      <c r="I49" s="8"/>
      <c r="J49" s="11"/>
      <c r="K49" s="21"/>
      <c r="L49" s="11"/>
      <c r="M49" s="11"/>
      <c r="N49" s="11"/>
      <c r="O49" s="2"/>
    </row>
    <row r="50" spans="1:15" s="7" customFormat="1" x14ac:dyDescent="0.2">
      <c r="A50" s="11"/>
      <c r="B50" s="227"/>
      <c r="C50" s="227"/>
      <c r="D50" s="227"/>
      <c r="E50" s="227"/>
      <c r="F50" s="8"/>
      <c r="G50" s="8"/>
      <c r="H50" s="8"/>
      <c r="I50" s="8"/>
      <c r="J50" s="11"/>
      <c r="K50" s="21"/>
      <c r="L50" s="11"/>
      <c r="M50" s="11"/>
      <c r="N50" s="11"/>
      <c r="O50" s="2"/>
    </row>
    <row r="51" spans="1:15" s="7" customFormat="1" x14ac:dyDescent="0.2">
      <c r="A51" s="11"/>
      <c r="B51" s="227"/>
      <c r="C51" s="227"/>
      <c r="D51" s="227"/>
      <c r="E51" s="227"/>
      <c r="F51" s="8"/>
      <c r="G51" s="8"/>
      <c r="H51" s="8"/>
      <c r="I51" s="8"/>
      <c r="J51" s="11"/>
      <c r="K51" s="21"/>
      <c r="L51" s="11"/>
      <c r="M51" s="11"/>
      <c r="N51" s="11"/>
      <c r="O51" s="2"/>
    </row>
    <row r="52" spans="1:15" s="7" customFormat="1" x14ac:dyDescent="0.2">
      <c r="A52" s="11"/>
      <c r="B52" s="227"/>
      <c r="C52" s="227"/>
      <c r="D52" s="227"/>
      <c r="E52" s="227"/>
      <c r="F52" s="8"/>
      <c r="G52" s="8"/>
      <c r="H52" s="8"/>
      <c r="I52" s="8"/>
      <c r="J52" s="11"/>
      <c r="K52" s="21"/>
      <c r="L52" s="11"/>
      <c r="M52" s="11"/>
      <c r="N52" s="11"/>
      <c r="O52" s="2"/>
    </row>
    <row r="53" spans="1:15" s="7" customFormat="1" x14ac:dyDescent="0.2">
      <c r="A53" s="11"/>
      <c r="B53" s="227"/>
      <c r="C53" s="227"/>
      <c r="D53" s="227"/>
      <c r="E53" s="227"/>
      <c r="F53" s="8"/>
      <c r="G53" s="8"/>
      <c r="H53" s="8"/>
      <c r="I53" s="8"/>
      <c r="J53" s="11"/>
      <c r="K53" s="22"/>
      <c r="L53" s="11"/>
      <c r="M53" s="11"/>
      <c r="N53" s="11"/>
      <c r="O53" s="2"/>
    </row>
    <row r="54" spans="1:15" s="7" customFormat="1" x14ac:dyDescent="0.2">
      <c r="A54" s="11"/>
      <c r="B54" s="227"/>
      <c r="C54" s="227"/>
      <c r="D54" s="227"/>
      <c r="E54" s="227"/>
      <c r="F54" s="8"/>
      <c r="G54" s="8"/>
      <c r="H54" s="8"/>
      <c r="I54" s="8"/>
      <c r="J54" s="11"/>
      <c r="K54" s="22"/>
      <c r="L54" s="11"/>
      <c r="M54" s="11"/>
      <c r="N54" s="11"/>
    </row>
    <row r="55" spans="1:15" s="7" customFormat="1" x14ac:dyDescent="0.2">
      <c r="A55" s="11"/>
      <c r="B55" s="227"/>
      <c r="C55" s="227"/>
      <c r="D55" s="227"/>
      <c r="E55" s="227"/>
      <c r="F55" s="11"/>
      <c r="G55" s="11"/>
      <c r="H55" s="11"/>
      <c r="I55" s="47"/>
      <c r="J55" s="47"/>
      <c r="K55" s="47"/>
      <c r="L55" s="11"/>
      <c r="M55" s="11"/>
      <c r="N55" s="11"/>
    </row>
    <row r="56" spans="1:15" s="7" customFormat="1" x14ac:dyDescent="0.2">
      <c r="A56" s="11"/>
      <c r="B56" s="227"/>
      <c r="C56" s="227"/>
      <c r="D56" s="227"/>
      <c r="E56" s="227"/>
      <c r="F56" s="11"/>
      <c r="G56" s="11"/>
      <c r="H56" s="11"/>
      <c r="I56" s="47"/>
      <c r="J56" s="47"/>
      <c r="K56" s="47"/>
      <c r="L56" s="11"/>
      <c r="M56" s="11"/>
      <c r="N56" s="11"/>
    </row>
    <row r="57" spans="1:15" s="7" customFormat="1" x14ac:dyDescent="0.2">
      <c r="A57" s="11"/>
      <c r="B57" s="227"/>
      <c r="C57" s="227"/>
      <c r="D57" s="227"/>
      <c r="E57" s="227"/>
      <c r="F57" s="11"/>
      <c r="G57" s="11"/>
      <c r="H57" s="11"/>
      <c r="I57" s="47"/>
      <c r="J57" s="47"/>
      <c r="K57" s="47"/>
      <c r="L57" s="11"/>
      <c r="M57" s="11"/>
      <c r="N57" s="11"/>
    </row>
    <row r="58" spans="1:15" s="7" customFormat="1" x14ac:dyDescent="0.2">
      <c r="A58" s="48"/>
      <c r="B58" s="242"/>
      <c r="C58" s="242"/>
      <c r="D58" s="242"/>
      <c r="E58" s="242"/>
      <c r="F58" s="11"/>
      <c r="G58" s="11"/>
      <c r="H58" s="11"/>
      <c r="I58" s="47"/>
      <c r="J58" s="47"/>
      <c r="K58" s="47"/>
      <c r="L58" s="11"/>
      <c r="M58" s="11"/>
      <c r="N58" s="11"/>
    </row>
    <row r="59" spans="1:15" s="7" customFormat="1" x14ac:dyDescent="0.2">
      <c r="A59" s="11"/>
      <c r="B59" s="46"/>
      <c r="C59" s="46"/>
      <c r="D59" s="47"/>
      <c r="E59" s="11"/>
      <c r="F59" s="11"/>
      <c r="G59" s="11"/>
      <c r="H59" s="11"/>
      <c r="I59" s="47"/>
      <c r="J59" s="47"/>
      <c r="K59" s="47"/>
      <c r="L59" s="11"/>
      <c r="M59" s="11"/>
      <c r="N59" s="11"/>
    </row>
    <row r="60" spans="1:15" s="7" customFormat="1" ht="15.75" x14ac:dyDescent="0.2">
      <c r="A60" s="12"/>
      <c r="B60" s="47"/>
      <c r="C60" s="47"/>
      <c r="D60" s="47"/>
      <c r="E60" s="11"/>
      <c r="F60" s="11"/>
      <c r="G60" s="11"/>
      <c r="H60" s="11"/>
      <c r="I60" s="47"/>
      <c r="J60" s="47"/>
      <c r="K60" s="47"/>
      <c r="L60" s="11"/>
      <c r="M60" s="11"/>
      <c r="N60" s="11"/>
    </row>
    <row r="61" spans="1:15" s="7" customFormat="1" x14ac:dyDescent="0.2">
      <c r="A61" s="8"/>
      <c r="B61" s="23"/>
      <c r="C61" s="23"/>
      <c r="D61" s="23"/>
      <c r="E61" s="20"/>
      <c r="F61" s="11"/>
      <c r="G61" s="11"/>
      <c r="H61" s="11"/>
      <c r="I61" s="47"/>
      <c r="J61" s="47"/>
      <c r="K61" s="47"/>
      <c r="L61" s="11"/>
      <c r="M61" s="11"/>
      <c r="N61" s="11"/>
    </row>
    <row r="62" spans="1:15" x14ac:dyDescent="0.2">
      <c r="A62" s="15"/>
      <c r="B62" s="23"/>
      <c r="C62" s="23"/>
      <c r="D62" s="23"/>
      <c r="E62" s="20"/>
      <c r="F62" s="20"/>
      <c r="G62" s="20"/>
      <c r="H62" s="20"/>
      <c r="I62" s="23"/>
      <c r="J62" s="23"/>
      <c r="K62" s="23"/>
      <c r="L62" s="20"/>
      <c r="M62" s="20"/>
      <c r="N62" s="20"/>
    </row>
    <row r="63" spans="1:15" x14ac:dyDescent="0.2">
      <c r="A63" s="15"/>
      <c r="B63" s="23"/>
      <c r="C63" s="23"/>
      <c r="D63" s="23"/>
      <c r="E63" s="20"/>
      <c r="F63" s="20"/>
      <c r="G63" s="20"/>
      <c r="H63" s="20"/>
      <c r="I63" s="23"/>
      <c r="J63" s="23"/>
      <c r="K63" s="23"/>
      <c r="L63" s="20"/>
      <c r="M63" s="20"/>
      <c r="N63" s="20"/>
    </row>
    <row r="64" spans="1:15" x14ac:dyDescent="0.2">
      <c r="A64" s="15"/>
      <c r="B64" s="23"/>
      <c r="C64" s="23"/>
      <c r="D64" s="23"/>
      <c r="E64" s="20"/>
      <c r="F64" s="20"/>
      <c r="G64" s="20"/>
      <c r="H64" s="20"/>
      <c r="I64" s="23"/>
      <c r="J64" s="23"/>
      <c r="K64" s="23"/>
      <c r="L64" s="20"/>
      <c r="M64" s="20"/>
      <c r="N64" s="20"/>
    </row>
    <row r="65" spans="1:14" x14ac:dyDescent="0.2">
      <c r="A65" s="15"/>
      <c r="B65" s="15"/>
      <c r="C65" s="15"/>
      <c r="D65" s="15"/>
      <c r="E65" s="20"/>
      <c r="F65" s="20"/>
      <c r="G65" s="20"/>
      <c r="H65" s="20"/>
      <c r="I65" s="23"/>
      <c r="J65" s="23"/>
      <c r="K65" s="23"/>
      <c r="L65" s="20"/>
      <c r="M65" s="20"/>
      <c r="N65" s="20"/>
    </row>
    <row r="66" spans="1:14" x14ac:dyDescent="0.2">
      <c r="A66" s="15"/>
      <c r="B66" s="13"/>
      <c r="C66" s="13"/>
      <c r="D66" s="13"/>
      <c r="F66" s="20"/>
      <c r="G66" s="20"/>
      <c r="H66" s="20"/>
      <c r="I66" s="23"/>
      <c r="J66" s="23"/>
      <c r="K66" s="23"/>
      <c r="L66" s="20"/>
      <c r="M66" s="20"/>
      <c r="N66" s="20"/>
    </row>
    <row r="67" spans="1:14" x14ac:dyDescent="0.2">
      <c r="A67" s="13"/>
      <c r="B67" s="13"/>
      <c r="C67" s="13"/>
      <c r="D67" s="13"/>
      <c r="I67" s="13"/>
      <c r="J67" s="13"/>
      <c r="K67" s="13"/>
    </row>
    <row r="68" spans="1:14" x14ac:dyDescent="0.2">
      <c r="A68" s="13"/>
      <c r="B68" s="13"/>
      <c r="C68" s="13"/>
      <c r="D68" s="13"/>
      <c r="I68" s="13"/>
      <c r="J68" s="13"/>
      <c r="K68" s="13"/>
    </row>
    <row r="69" spans="1:14" x14ac:dyDescent="0.2">
      <c r="A69" s="13"/>
      <c r="B69" s="13"/>
      <c r="C69" s="13"/>
      <c r="D69" s="13"/>
      <c r="I69" s="13"/>
      <c r="J69" s="13"/>
      <c r="K69" s="13"/>
    </row>
    <row r="70" spans="1:14" x14ac:dyDescent="0.2">
      <c r="A70" s="13"/>
      <c r="B70" s="13"/>
      <c r="C70" s="13"/>
      <c r="D70" s="13"/>
      <c r="I70" s="13"/>
      <c r="J70" s="13"/>
      <c r="K70" s="13"/>
    </row>
    <row r="71" spans="1:14" x14ac:dyDescent="0.2">
      <c r="A71" s="13"/>
      <c r="B71" s="13"/>
      <c r="C71" s="13"/>
      <c r="D71" s="13"/>
      <c r="I71" s="13"/>
      <c r="J71" s="13"/>
      <c r="K71" s="13"/>
    </row>
    <row r="72" spans="1:14" x14ac:dyDescent="0.2">
      <c r="A72" s="13"/>
      <c r="I72" s="13"/>
      <c r="J72" s="13"/>
      <c r="K72" s="13"/>
    </row>
  </sheetData>
  <mergeCells count="5">
    <mergeCell ref="A4:A5"/>
    <mergeCell ref="B4:H4"/>
    <mergeCell ref="I4:O4"/>
    <mergeCell ref="A1:O1"/>
    <mergeCell ref="A30:O30"/>
  </mergeCells>
  <phoneticPr fontId="5" type="noConversion"/>
  <printOptions horizontalCentered="1"/>
  <pageMargins left="0.35433070866141736" right="0.27559055118110237" top="0.31496062992125984" bottom="0.27559055118110237" header="0.39370078740157483" footer="0.2755905511811023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sqref="A1:H1"/>
    </sheetView>
  </sheetViews>
  <sheetFormatPr defaultRowHeight="12.75" x14ac:dyDescent="0.2"/>
  <cols>
    <col min="1" max="1" width="9.28515625" bestFit="1" customWidth="1"/>
    <col min="2" max="2" width="34.28515625" customWidth="1"/>
    <col min="3" max="5" width="9.28515625" bestFit="1" customWidth="1"/>
    <col min="6" max="6" width="18.28515625" customWidth="1"/>
    <col min="7" max="7" width="15" customWidth="1"/>
    <col min="8" max="8" width="13.7109375" customWidth="1"/>
    <col min="10" max="10" width="16.42578125" style="231" customWidth="1"/>
    <col min="11" max="11" width="9.140625" style="231"/>
    <col min="12" max="14" width="11.5703125" style="231" bestFit="1" customWidth="1"/>
    <col min="15" max="15" width="9.140625" style="231"/>
  </cols>
  <sheetData>
    <row r="1" spans="1:16" x14ac:dyDescent="0.2">
      <c r="A1" s="263" t="s">
        <v>181</v>
      </c>
      <c r="B1" s="263"/>
      <c r="C1" s="263"/>
      <c r="D1" s="263"/>
      <c r="E1" s="263"/>
      <c r="F1" s="263"/>
      <c r="G1" s="263"/>
      <c r="H1" s="263"/>
    </row>
    <row r="2" spans="1:16" x14ac:dyDescent="0.2">
      <c r="A2" s="14"/>
      <c r="B2" s="14"/>
      <c r="C2" s="14"/>
      <c r="D2" s="14"/>
      <c r="E2" s="14"/>
      <c r="F2" s="14"/>
      <c r="G2" s="14"/>
      <c r="H2" s="14"/>
    </row>
    <row r="3" spans="1:16" x14ac:dyDescent="0.2">
      <c r="A3" s="14"/>
      <c r="B3" s="14"/>
      <c r="C3" s="14"/>
      <c r="D3" s="14"/>
      <c r="E3" s="14"/>
      <c r="F3" s="14"/>
      <c r="G3" s="14"/>
      <c r="H3" s="89" t="s">
        <v>0</v>
      </c>
    </row>
    <row r="4" spans="1:16" ht="38.25" customHeight="1" x14ac:dyDescent="0.2">
      <c r="A4" s="264" t="s">
        <v>90</v>
      </c>
      <c r="B4" s="267" t="s">
        <v>91</v>
      </c>
      <c r="C4" s="50" t="s">
        <v>219</v>
      </c>
      <c r="D4" s="50" t="s">
        <v>219</v>
      </c>
      <c r="E4" s="50" t="s">
        <v>215</v>
      </c>
      <c r="F4" s="267" t="s">
        <v>220</v>
      </c>
      <c r="G4" s="270" t="s">
        <v>111</v>
      </c>
      <c r="H4" s="271"/>
    </row>
    <row r="5" spans="1:16" ht="12.75" customHeight="1" x14ac:dyDescent="0.2">
      <c r="A5" s="265"/>
      <c r="B5" s="265"/>
      <c r="C5" s="270" t="s">
        <v>115</v>
      </c>
      <c r="D5" s="272"/>
      <c r="E5" s="271"/>
      <c r="F5" s="268"/>
      <c r="G5" s="267" t="s">
        <v>113</v>
      </c>
      <c r="H5" s="267" t="s">
        <v>114</v>
      </c>
    </row>
    <row r="6" spans="1:16" ht="27" customHeight="1" x14ac:dyDescent="0.2">
      <c r="A6" s="265"/>
      <c r="B6" s="265"/>
      <c r="C6" s="51" t="s">
        <v>29</v>
      </c>
      <c r="D6" s="16" t="s">
        <v>30</v>
      </c>
      <c r="E6" s="16" t="s">
        <v>31</v>
      </c>
      <c r="F6" s="269"/>
      <c r="G6" s="269"/>
      <c r="H6" s="269"/>
    </row>
    <row r="7" spans="1:16" x14ac:dyDescent="0.2">
      <c r="A7" s="266"/>
      <c r="B7" s="266"/>
      <c r="C7" s="54" t="s">
        <v>32</v>
      </c>
      <c r="D7" s="55" t="s">
        <v>33</v>
      </c>
      <c r="E7" s="56" t="s">
        <v>34</v>
      </c>
      <c r="F7" s="17" t="s">
        <v>108</v>
      </c>
      <c r="G7" s="17" t="s">
        <v>109</v>
      </c>
      <c r="H7" s="18" t="s">
        <v>110</v>
      </c>
    </row>
    <row r="8" spans="1:16" x14ac:dyDescent="0.2">
      <c r="A8" s="57"/>
      <c r="B8" s="58" t="s">
        <v>137</v>
      </c>
      <c r="C8" s="59">
        <v>60339.59801514</v>
      </c>
      <c r="D8" s="59"/>
      <c r="E8" s="59">
        <v>47540.772695680003</v>
      </c>
      <c r="F8" s="59">
        <f>C8-E8</f>
        <v>12798.825319459997</v>
      </c>
      <c r="G8" s="60"/>
      <c r="H8" s="61"/>
      <c r="J8" s="228"/>
      <c r="K8" s="229"/>
      <c r="L8" s="237"/>
      <c r="M8" s="238"/>
      <c r="N8" s="237"/>
    </row>
    <row r="9" spans="1:16" ht="26.25" customHeight="1" x14ac:dyDescent="0.2">
      <c r="A9" s="62" t="s">
        <v>1</v>
      </c>
      <c r="B9" s="63" t="s">
        <v>138</v>
      </c>
      <c r="C9" s="64"/>
      <c r="D9" s="64"/>
      <c r="E9" s="64"/>
      <c r="F9" s="75"/>
      <c r="G9" s="64"/>
      <c r="H9" s="64"/>
      <c r="J9" s="228"/>
      <c r="K9" s="229"/>
      <c r="L9" s="227"/>
      <c r="M9" s="227"/>
      <c r="N9" s="227"/>
    </row>
    <row r="10" spans="1:16" ht="12.75" customHeight="1" x14ac:dyDescent="0.2">
      <c r="A10" s="57" t="s">
        <v>35</v>
      </c>
      <c r="B10" s="90" t="s">
        <v>116</v>
      </c>
      <c r="C10" s="65">
        <v>78.102704200000005</v>
      </c>
      <c r="D10" s="65">
        <v>76.437709171694166</v>
      </c>
      <c r="E10" s="65">
        <v>57.566355890000004</v>
      </c>
      <c r="F10" s="65">
        <f t="shared" ref="F10:F31" si="0">C10-E10</f>
        <v>20.536348310000001</v>
      </c>
      <c r="G10" s="65">
        <f t="shared" ref="G10:H31" si="1">C10-D10</f>
        <v>1.6649950283058388</v>
      </c>
      <c r="H10" s="65">
        <f t="shared" si="1"/>
        <v>18.871353281694162</v>
      </c>
      <c r="J10" s="228"/>
      <c r="K10" s="229"/>
      <c r="L10" s="227"/>
      <c r="M10" s="227"/>
      <c r="N10" s="227"/>
    </row>
    <row r="11" spans="1:16" ht="12.75" customHeight="1" x14ac:dyDescent="0.2">
      <c r="A11" s="62" t="s">
        <v>36</v>
      </c>
      <c r="B11" s="68" t="s">
        <v>117</v>
      </c>
      <c r="C11" s="66">
        <v>1674.35611728</v>
      </c>
      <c r="D11" s="66">
        <v>1461.4582078436613</v>
      </c>
      <c r="E11" s="66">
        <v>1377.77438618</v>
      </c>
      <c r="F11" s="66">
        <f t="shared" si="0"/>
        <v>296.58173110000007</v>
      </c>
      <c r="G11" s="66">
        <f t="shared" si="1"/>
        <v>212.89790943633875</v>
      </c>
      <c r="H11" s="66">
        <f t="shared" si="1"/>
        <v>83.68382166366132</v>
      </c>
      <c r="I11" s="232"/>
      <c r="J11" s="228"/>
      <c r="K11" s="229"/>
      <c r="L11" s="227"/>
      <c r="M11" s="227"/>
      <c r="N11" s="227"/>
      <c r="P11" s="232"/>
    </row>
    <row r="12" spans="1:16" ht="12.75" customHeight="1" x14ac:dyDescent="0.2">
      <c r="A12" s="57" t="s">
        <v>37</v>
      </c>
      <c r="B12" s="90" t="s">
        <v>118</v>
      </c>
      <c r="C12" s="65">
        <v>290.28801132999996</v>
      </c>
      <c r="D12" s="65">
        <v>262.02943364854684</v>
      </c>
      <c r="E12" s="65">
        <v>379.51921270999998</v>
      </c>
      <c r="F12" s="65">
        <f t="shared" si="0"/>
        <v>-89.231201380000016</v>
      </c>
      <c r="G12" s="65">
        <f t="shared" si="1"/>
        <v>28.258577681453119</v>
      </c>
      <c r="H12" s="65">
        <f t="shared" si="1"/>
        <v>-117.48977906145313</v>
      </c>
      <c r="I12" s="232"/>
      <c r="J12" s="228"/>
      <c r="K12" s="229"/>
      <c r="L12" s="227"/>
      <c r="M12" s="227"/>
      <c r="N12" s="227"/>
      <c r="P12" s="232"/>
    </row>
    <row r="13" spans="1:16" ht="12.75" customHeight="1" x14ac:dyDescent="0.2">
      <c r="A13" s="62" t="s">
        <v>38</v>
      </c>
      <c r="B13" s="68" t="s">
        <v>119</v>
      </c>
      <c r="C13" s="66">
        <v>1642.7472504699999</v>
      </c>
      <c r="D13" s="66">
        <v>1068.698070954867</v>
      </c>
      <c r="E13" s="66">
        <v>1058.1715614899999</v>
      </c>
      <c r="F13" s="66">
        <f t="shared" si="0"/>
        <v>584.57568898</v>
      </c>
      <c r="G13" s="66">
        <f t="shared" si="1"/>
        <v>574.04917951513289</v>
      </c>
      <c r="H13" s="66">
        <f t="shared" si="1"/>
        <v>10.526509464867104</v>
      </c>
      <c r="I13" s="232"/>
      <c r="J13" s="228"/>
      <c r="K13" s="229"/>
      <c r="L13" s="227"/>
      <c r="M13" s="227"/>
      <c r="N13" s="227"/>
      <c r="P13" s="232"/>
    </row>
    <row r="14" spans="1:16" ht="12.75" customHeight="1" x14ac:dyDescent="0.2">
      <c r="A14" s="57" t="s">
        <v>39</v>
      </c>
      <c r="B14" s="90" t="s">
        <v>120</v>
      </c>
      <c r="C14" s="65">
        <v>91.992925</v>
      </c>
      <c r="D14" s="65">
        <v>69.629335657068793</v>
      </c>
      <c r="E14" s="65">
        <v>52.225662679999999</v>
      </c>
      <c r="F14" s="65">
        <f t="shared" si="0"/>
        <v>39.76726232</v>
      </c>
      <c r="G14" s="65">
        <f t="shared" si="1"/>
        <v>22.363589342931206</v>
      </c>
      <c r="H14" s="65">
        <f t="shared" si="1"/>
        <v>17.403672977068794</v>
      </c>
      <c r="I14" s="232"/>
      <c r="J14" s="228"/>
      <c r="K14" s="229"/>
      <c r="L14" s="227"/>
      <c r="M14" s="227"/>
      <c r="N14" s="227"/>
      <c r="P14" s="232"/>
    </row>
    <row r="15" spans="1:16" ht="12.75" customHeight="1" x14ac:dyDescent="0.2">
      <c r="A15" s="62" t="s">
        <v>40</v>
      </c>
      <c r="B15" s="68" t="s">
        <v>121</v>
      </c>
      <c r="C15" s="66">
        <v>500.08094527999998</v>
      </c>
      <c r="D15" s="66">
        <v>419.7743890884978</v>
      </c>
      <c r="E15" s="66">
        <v>381.66837619</v>
      </c>
      <c r="F15" s="66">
        <f t="shared" si="0"/>
        <v>118.41256908999998</v>
      </c>
      <c r="G15" s="66">
        <f t="shared" si="1"/>
        <v>80.306556191502182</v>
      </c>
      <c r="H15" s="66">
        <f t="shared" si="1"/>
        <v>38.106012898497795</v>
      </c>
      <c r="I15" s="232"/>
      <c r="J15" s="228"/>
      <c r="K15" s="229"/>
      <c r="L15" s="227"/>
      <c r="M15" s="227"/>
      <c r="N15" s="227"/>
      <c r="P15" s="232"/>
    </row>
    <row r="16" spans="1:16" ht="12.75" customHeight="1" x14ac:dyDescent="0.2">
      <c r="A16" s="57" t="s">
        <v>41</v>
      </c>
      <c r="B16" s="90" t="s">
        <v>122</v>
      </c>
      <c r="C16" s="65">
        <v>31089.837286130001</v>
      </c>
      <c r="D16" s="65">
        <v>22066.164865972827</v>
      </c>
      <c r="E16" s="65">
        <v>23703.849619590001</v>
      </c>
      <c r="F16" s="65">
        <f t="shared" si="0"/>
        <v>7385.9876665400006</v>
      </c>
      <c r="G16" s="65">
        <f t="shared" si="1"/>
        <v>9023.6724201571742</v>
      </c>
      <c r="H16" s="65">
        <f t="shared" si="1"/>
        <v>-1637.6847536171736</v>
      </c>
      <c r="I16" s="232"/>
      <c r="J16" s="228"/>
      <c r="K16" s="229"/>
      <c r="L16" s="227"/>
      <c r="M16" s="227"/>
      <c r="N16" s="227"/>
      <c r="P16" s="232"/>
    </row>
    <row r="17" spans="1:16" ht="12.75" customHeight="1" x14ac:dyDescent="0.2">
      <c r="A17" s="62" t="s">
        <v>42</v>
      </c>
      <c r="B17" s="68" t="s">
        <v>123</v>
      </c>
      <c r="C17" s="66">
        <v>911.44118088999994</v>
      </c>
      <c r="D17" s="66">
        <v>711.17292888962481</v>
      </c>
      <c r="E17" s="66">
        <v>649.85964225999999</v>
      </c>
      <c r="F17" s="66">
        <f t="shared" si="0"/>
        <v>261.58153862999995</v>
      </c>
      <c r="G17" s="66">
        <f t="shared" si="1"/>
        <v>200.26825200037513</v>
      </c>
      <c r="H17" s="66">
        <f t="shared" si="1"/>
        <v>61.313286629624827</v>
      </c>
      <c r="I17" s="232"/>
      <c r="J17" s="228"/>
      <c r="K17" s="229"/>
      <c r="L17" s="227"/>
      <c r="M17" s="227"/>
      <c r="N17" s="227"/>
      <c r="P17" s="232"/>
    </row>
    <row r="18" spans="1:16" ht="12.75" customHeight="1" x14ac:dyDescent="0.2">
      <c r="A18" s="57" t="s">
        <v>43</v>
      </c>
      <c r="B18" s="90" t="s">
        <v>124</v>
      </c>
      <c r="C18" s="65">
        <v>1287.4413066300001</v>
      </c>
      <c r="D18" s="65">
        <v>1515.8922052509281</v>
      </c>
      <c r="E18" s="65">
        <v>1875.5609156400001</v>
      </c>
      <c r="F18" s="65">
        <f t="shared" si="0"/>
        <v>-588.11960900999998</v>
      </c>
      <c r="G18" s="65">
        <f t="shared" si="1"/>
        <v>-228.450898620928</v>
      </c>
      <c r="H18" s="65">
        <f t="shared" si="1"/>
        <v>-359.66871038907198</v>
      </c>
      <c r="I18" s="232"/>
      <c r="J18" s="228"/>
      <c r="K18" s="229"/>
      <c r="L18" s="227"/>
      <c r="M18" s="227"/>
      <c r="N18" s="227"/>
      <c r="P18" s="232"/>
    </row>
    <row r="19" spans="1:16" ht="12.75" customHeight="1" x14ac:dyDescent="0.2">
      <c r="A19" s="62" t="s">
        <v>44</v>
      </c>
      <c r="B19" s="68" t="s">
        <v>125</v>
      </c>
      <c r="C19" s="66">
        <v>242.26900224000002</v>
      </c>
      <c r="D19" s="66">
        <v>236.4280788970959</v>
      </c>
      <c r="E19" s="66">
        <v>212.73882415</v>
      </c>
      <c r="F19" s="66">
        <f t="shared" si="0"/>
        <v>29.530178090000021</v>
      </c>
      <c r="G19" s="66">
        <f t="shared" si="1"/>
        <v>5.8409233429041194</v>
      </c>
      <c r="H19" s="66">
        <f t="shared" si="1"/>
        <v>23.689254747095902</v>
      </c>
      <c r="I19" s="232"/>
      <c r="J19" s="228"/>
      <c r="K19" s="229"/>
      <c r="L19" s="227"/>
      <c r="M19" s="227"/>
      <c r="N19" s="227"/>
      <c r="P19" s="232"/>
    </row>
    <row r="20" spans="1:16" ht="12.75" customHeight="1" x14ac:dyDescent="0.2">
      <c r="A20" s="57" t="s">
        <v>45</v>
      </c>
      <c r="B20" s="90" t="s">
        <v>126</v>
      </c>
      <c r="C20" s="65">
        <v>274.47602324000002</v>
      </c>
      <c r="D20" s="65">
        <v>201.53531848406323</v>
      </c>
      <c r="E20" s="65">
        <v>238.77416036000002</v>
      </c>
      <c r="F20" s="65">
        <f t="shared" si="0"/>
        <v>35.701862879999993</v>
      </c>
      <c r="G20" s="65">
        <f t="shared" si="1"/>
        <v>72.940704755936792</v>
      </c>
      <c r="H20" s="65">
        <f t="shared" si="1"/>
        <v>-37.238841875936799</v>
      </c>
      <c r="I20" s="232"/>
      <c r="J20" s="228"/>
      <c r="K20" s="229"/>
      <c r="L20" s="227"/>
      <c r="M20" s="227"/>
      <c r="N20" s="227"/>
      <c r="P20" s="232"/>
    </row>
    <row r="21" spans="1:16" ht="24.95" customHeight="1" x14ac:dyDescent="0.2">
      <c r="A21" s="67">
        <v>2844</v>
      </c>
      <c r="B21" s="68" t="s">
        <v>46</v>
      </c>
      <c r="C21" s="66">
        <v>1740.3420332799999</v>
      </c>
      <c r="D21" s="66">
        <v>1489.2865517845235</v>
      </c>
      <c r="E21" s="66">
        <v>1750.7488451300001</v>
      </c>
      <c r="F21" s="66">
        <f t="shared" si="0"/>
        <v>-10.406811850000167</v>
      </c>
      <c r="G21" s="66">
        <f t="shared" si="1"/>
        <v>251.05548149547644</v>
      </c>
      <c r="H21" s="66">
        <f t="shared" si="1"/>
        <v>-261.46229334547661</v>
      </c>
      <c r="I21" s="232"/>
      <c r="J21" s="228"/>
      <c r="K21" s="229"/>
      <c r="L21" s="227"/>
      <c r="M21" s="227"/>
      <c r="N21" s="227"/>
      <c r="P21" s="232"/>
    </row>
    <row r="22" spans="1:16" ht="12.75" customHeight="1" x14ac:dyDescent="0.2">
      <c r="A22" s="57" t="s">
        <v>47</v>
      </c>
      <c r="B22" s="90" t="s">
        <v>127</v>
      </c>
      <c r="C22" s="65">
        <v>114.04296844</v>
      </c>
      <c r="D22" s="65">
        <v>78.626692216771247</v>
      </c>
      <c r="E22" s="65">
        <v>86.429256569999993</v>
      </c>
      <c r="F22" s="65">
        <f t="shared" si="0"/>
        <v>27.613711870000003</v>
      </c>
      <c r="G22" s="65">
        <f t="shared" si="1"/>
        <v>35.416276223228749</v>
      </c>
      <c r="H22" s="65">
        <f t="shared" si="1"/>
        <v>-7.8025643532287461</v>
      </c>
      <c r="I22" s="232"/>
      <c r="J22" s="228"/>
      <c r="K22" s="229"/>
      <c r="L22" s="227"/>
      <c r="M22" s="227"/>
      <c r="N22" s="227"/>
      <c r="P22" s="232"/>
    </row>
    <row r="23" spans="1:16" ht="12.75" customHeight="1" x14ac:dyDescent="0.2">
      <c r="A23" s="69" t="s">
        <v>48</v>
      </c>
      <c r="B23" s="91" t="s">
        <v>128</v>
      </c>
      <c r="C23" s="66">
        <v>745.22492715999999</v>
      </c>
      <c r="D23" s="66">
        <v>576.35096800233532</v>
      </c>
      <c r="E23" s="66">
        <v>613.76782796999998</v>
      </c>
      <c r="F23" s="66">
        <f t="shared" si="0"/>
        <v>131.45709919000001</v>
      </c>
      <c r="G23" s="66">
        <f t="shared" si="1"/>
        <v>168.87395915766467</v>
      </c>
      <c r="H23" s="66">
        <f t="shared" si="1"/>
        <v>-37.416859967664664</v>
      </c>
      <c r="I23" s="232"/>
      <c r="J23" s="228"/>
      <c r="K23" s="229"/>
      <c r="L23" s="227"/>
      <c r="M23" s="227"/>
      <c r="N23" s="227"/>
      <c r="P23" s="232"/>
    </row>
    <row r="24" spans="1:16" ht="12.75" customHeight="1" x14ac:dyDescent="0.2">
      <c r="A24" s="57" t="s">
        <v>49</v>
      </c>
      <c r="B24" s="90" t="s">
        <v>129</v>
      </c>
      <c r="C24" s="65">
        <v>21.19333967</v>
      </c>
      <c r="D24" s="65">
        <v>6.8048133554020191</v>
      </c>
      <c r="E24" s="65">
        <v>6.5136154800000003</v>
      </c>
      <c r="F24" s="65">
        <f t="shared" si="0"/>
        <v>14.67972419</v>
      </c>
      <c r="G24" s="65">
        <f t="shared" si="1"/>
        <v>14.388526314597982</v>
      </c>
      <c r="H24" s="65">
        <f t="shared" si="1"/>
        <v>0.2911978754020188</v>
      </c>
      <c r="I24" s="232"/>
      <c r="J24" s="228"/>
      <c r="K24" s="229"/>
      <c r="L24" s="227"/>
      <c r="M24" s="227"/>
      <c r="N24" s="227"/>
      <c r="P24" s="232"/>
    </row>
    <row r="25" spans="1:16" ht="12.75" customHeight="1" x14ac:dyDescent="0.2">
      <c r="A25" s="69" t="s">
        <v>50</v>
      </c>
      <c r="B25" s="91" t="s">
        <v>130</v>
      </c>
      <c r="C25" s="66">
        <v>2280.7252610400001</v>
      </c>
      <c r="D25" s="66">
        <v>1541.6947975473308</v>
      </c>
      <c r="E25" s="66">
        <v>1658.0502627400001</v>
      </c>
      <c r="F25" s="66">
        <f t="shared" si="0"/>
        <v>622.67499829999997</v>
      </c>
      <c r="G25" s="66">
        <f t="shared" si="1"/>
        <v>739.03046349266924</v>
      </c>
      <c r="H25" s="66">
        <f t="shared" si="1"/>
        <v>-116.35546519266927</v>
      </c>
      <c r="I25" s="232"/>
      <c r="J25" s="228"/>
      <c r="K25" s="229"/>
      <c r="L25" s="227"/>
      <c r="M25" s="227"/>
      <c r="N25" s="227"/>
      <c r="P25" s="232"/>
    </row>
    <row r="26" spans="1:16" ht="12.75" customHeight="1" x14ac:dyDescent="0.2">
      <c r="A26" s="57" t="s">
        <v>51</v>
      </c>
      <c r="B26" s="90" t="s">
        <v>131</v>
      </c>
      <c r="C26" s="65">
        <v>1942.24961091</v>
      </c>
      <c r="D26" s="65">
        <v>1101.6414657785642</v>
      </c>
      <c r="E26" s="65">
        <v>1053.81883786</v>
      </c>
      <c r="F26" s="65">
        <f t="shared" si="0"/>
        <v>888.43077304999997</v>
      </c>
      <c r="G26" s="65">
        <f t="shared" si="1"/>
        <v>840.60814513143578</v>
      </c>
      <c r="H26" s="65">
        <f t="shared" si="1"/>
        <v>47.822627918564194</v>
      </c>
      <c r="I26" s="232"/>
      <c r="J26" s="228"/>
      <c r="K26" s="229"/>
      <c r="L26" s="227"/>
      <c r="M26" s="227"/>
      <c r="N26" s="227"/>
      <c r="P26" s="232"/>
    </row>
    <row r="27" spans="1:16" ht="12.75" customHeight="1" x14ac:dyDescent="0.2">
      <c r="A27" s="69" t="s">
        <v>52</v>
      </c>
      <c r="B27" s="91" t="s">
        <v>132</v>
      </c>
      <c r="C27" s="66">
        <v>3260.8696758699998</v>
      </c>
      <c r="D27" s="66">
        <v>2168.4620553057371</v>
      </c>
      <c r="E27" s="66">
        <v>2720.3901123000001</v>
      </c>
      <c r="F27" s="66">
        <f t="shared" si="0"/>
        <v>540.47956356999975</v>
      </c>
      <c r="G27" s="66">
        <f t="shared" si="1"/>
        <v>1092.4076205642627</v>
      </c>
      <c r="H27" s="66">
        <f t="shared" si="1"/>
        <v>-551.92805699426299</v>
      </c>
      <c r="I27" s="232"/>
      <c r="J27" s="228"/>
      <c r="K27" s="229"/>
      <c r="L27" s="227"/>
      <c r="M27" s="227"/>
      <c r="N27" s="227"/>
      <c r="P27" s="232"/>
    </row>
    <row r="28" spans="1:16" ht="12.75" customHeight="1" x14ac:dyDescent="0.2">
      <c r="A28" s="57" t="s">
        <v>53</v>
      </c>
      <c r="B28" s="90" t="s">
        <v>133</v>
      </c>
      <c r="C28" s="65">
        <v>745.00923848000002</v>
      </c>
      <c r="D28" s="65">
        <v>518.99340232642749</v>
      </c>
      <c r="E28" s="65">
        <v>465.95642258999999</v>
      </c>
      <c r="F28" s="65">
        <f t="shared" si="0"/>
        <v>279.05281589000003</v>
      </c>
      <c r="G28" s="65">
        <f t="shared" si="1"/>
        <v>226.01583615357254</v>
      </c>
      <c r="H28" s="65">
        <f t="shared" si="1"/>
        <v>53.036979736427497</v>
      </c>
      <c r="I28" s="232"/>
      <c r="J28" s="228"/>
      <c r="K28" s="229"/>
      <c r="L28" s="227"/>
      <c r="M28" s="227"/>
      <c r="N28" s="227"/>
      <c r="P28" s="232"/>
    </row>
    <row r="29" spans="1:16" ht="12.75" customHeight="1" x14ac:dyDescent="0.2">
      <c r="A29" s="69" t="s">
        <v>54</v>
      </c>
      <c r="B29" s="91" t="s">
        <v>134</v>
      </c>
      <c r="C29" s="66">
        <v>126.47898729000001</v>
      </c>
      <c r="D29" s="66">
        <v>70.740540590567207</v>
      </c>
      <c r="E29" s="66">
        <v>91.322493650000013</v>
      </c>
      <c r="F29" s="66">
        <f t="shared" si="0"/>
        <v>35.156493639999994</v>
      </c>
      <c r="G29" s="66">
        <f t="shared" si="1"/>
        <v>55.738446699432799</v>
      </c>
      <c r="H29" s="66">
        <f t="shared" si="1"/>
        <v>-20.581953059432806</v>
      </c>
      <c r="I29" s="232"/>
      <c r="J29" s="228"/>
      <c r="K29" s="229"/>
      <c r="L29" s="227"/>
      <c r="M29" s="227"/>
      <c r="N29" s="227"/>
      <c r="P29" s="232"/>
    </row>
    <row r="30" spans="1:16" ht="12.75" customHeight="1" x14ac:dyDescent="0.2">
      <c r="A30" s="57" t="s">
        <v>55</v>
      </c>
      <c r="B30" s="90" t="s">
        <v>135</v>
      </c>
      <c r="C30" s="65">
        <v>733.28910303999999</v>
      </c>
      <c r="D30" s="65">
        <v>562.61594738414476</v>
      </c>
      <c r="E30" s="65">
        <v>620.75108555999998</v>
      </c>
      <c r="F30" s="65">
        <f t="shared" si="0"/>
        <v>112.53801748000001</v>
      </c>
      <c r="G30" s="65">
        <f t="shared" si="1"/>
        <v>170.67315565585523</v>
      </c>
      <c r="H30" s="65">
        <f t="shared" si="1"/>
        <v>-58.135138175855218</v>
      </c>
      <c r="I30" s="232"/>
      <c r="J30" s="228"/>
      <c r="K30" s="229"/>
      <c r="L30" s="227"/>
      <c r="M30" s="227"/>
      <c r="N30" s="227"/>
      <c r="P30" s="232"/>
    </row>
    <row r="31" spans="1:16" ht="12.75" customHeight="1" x14ac:dyDescent="0.2">
      <c r="A31" s="69" t="s">
        <v>56</v>
      </c>
      <c r="B31" s="91" t="s">
        <v>136</v>
      </c>
      <c r="C31" s="66">
        <v>135.99628274</v>
      </c>
      <c r="D31" s="66">
        <v>169.35114171425585</v>
      </c>
      <c r="E31" s="66">
        <v>123.90085969</v>
      </c>
      <c r="F31" s="66">
        <f t="shared" si="0"/>
        <v>12.095423049999994</v>
      </c>
      <c r="G31" s="66">
        <f t="shared" si="1"/>
        <v>-33.354858974255848</v>
      </c>
      <c r="H31" s="66">
        <f t="shared" si="1"/>
        <v>45.450282024255841</v>
      </c>
      <c r="I31" s="232"/>
      <c r="J31" s="228"/>
      <c r="K31" s="229"/>
      <c r="L31" s="227"/>
      <c r="M31" s="227"/>
      <c r="N31" s="227"/>
      <c r="P31" s="232"/>
    </row>
    <row r="32" spans="1:16" ht="12.75" customHeight="1" x14ac:dyDescent="0.2">
      <c r="A32" s="23"/>
      <c r="B32" s="126"/>
      <c r="C32" s="85"/>
      <c r="D32" s="85"/>
      <c r="E32" s="85"/>
      <c r="F32" s="127"/>
      <c r="G32" s="127"/>
      <c r="H32" s="127"/>
      <c r="P32" s="232"/>
    </row>
    <row r="33" spans="1:11" x14ac:dyDescent="0.2">
      <c r="A33" s="14" t="s">
        <v>143</v>
      </c>
      <c r="B33" s="14"/>
      <c r="C33" s="14"/>
      <c r="D33" s="14"/>
      <c r="E33" s="14"/>
      <c r="F33" s="14"/>
      <c r="G33" s="14"/>
      <c r="H33" s="14"/>
    </row>
    <row r="34" spans="1:11" ht="15" x14ac:dyDescent="0.2">
      <c r="A34" s="93" t="s">
        <v>139</v>
      </c>
      <c r="B34" s="19" t="s">
        <v>216</v>
      </c>
      <c r="C34" s="14"/>
      <c r="D34" s="14"/>
      <c r="E34" s="14"/>
      <c r="F34" s="14"/>
      <c r="G34" s="14"/>
      <c r="H34" s="14"/>
      <c r="J34" s="239"/>
      <c r="K34" s="240"/>
    </row>
    <row r="35" spans="1:11" ht="15" x14ac:dyDescent="0.2">
      <c r="A35" s="92" t="s">
        <v>140</v>
      </c>
      <c r="B35" s="19" t="s">
        <v>221</v>
      </c>
      <c r="C35" s="14"/>
      <c r="D35" s="14"/>
      <c r="E35" s="14"/>
      <c r="F35" s="14"/>
      <c r="G35" s="14"/>
      <c r="H35" s="14"/>
      <c r="J35" s="239"/>
      <c r="K35" s="240"/>
    </row>
    <row r="36" spans="1:11" ht="15" x14ac:dyDescent="0.2">
      <c r="A36" s="93" t="s">
        <v>141</v>
      </c>
      <c r="B36" s="19" t="s">
        <v>217</v>
      </c>
      <c r="C36" s="14"/>
      <c r="D36" s="14"/>
      <c r="E36" s="14"/>
      <c r="F36" s="14"/>
      <c r="G36" s="14"/>
      <c r="H36" s="14"/>
      <c r="J36" s="239"/>
      <c r="K36" s="240"/>
    </row>
    <row r="37" spans="1:11" ht="15" x14ac:dyDescent="0.2">
      <c r="A37" s="92" t="s">
        <v>142</v>
      </c>
      <c r="B37" s="19" t="s">
        <v>222</v>
      </c>
      <c r="C37" s="14"/>
      <c r="D37" s="14"/>
      <c r="E37" s="14"/>
      <c r="F37" s="14"/>
      <c r="G37" s="14"/>
      <c r="H37" s="14"/>
      <c r="J37" s="239"/>
      <c r="K37" s="240"/>
    </row>
    <row r="38" spans="1:11" ht="15" x14ac:dyDescent="0.2">
      <c r="A38" s="93" t="s">
        <v>30</v>
      </c>
      <c r="B38" s="19" t="s">
        <v>223</v>
      </c>
      <c r="C38" s="14"/>
      <c r="D38" s="14"/>
      <c r="E38" s="14"/>
      <c r="F38" s="14"/>
      <c r="G38" s="14"/>
      <c r="H38" s="14"/>
      <c r="J38" s="239"/>
      <c r="K38" s="240"/>
    </row>
    <row r="39" spans="1:11" ht="15" x14ac:dyDescent="0.2">
      <c r="J39" s="239"/>
      <c r="K39" s="240"/>
    </row>
    <row r="40" spans="1:11" ht="15" x14ac:dyDescent="0.2">
      <c r="J40" s="239"/>
      <c r="K40" s="240"/>
    </row>
    <row r="41" spans="1:11" ht="15" x14ac:dyDescent="0.2">
      <c r="J41" s="239"/>
      <c r="K41" s="240"/>
    </row>
    <row r="42" spans="1:11" ht="15" x14ac:dyDescent="0.2">
      <c r="J42" s="239"/>
      <c r="K42" s="240"/>
    </row>
    <row r="43" spans="1:11" ht="15" x14ac:dyDescent="0.2">
      <c r="A43" s="228"/>
      <c r="B43" s="229"/>
      <c r="C43" s="230"/>
      <c r="D43" s="230"/>
      <c r="E43" s="230"/>
      <c r="J43" s="239"/>
      <c r="K43" s="240"/>
    </row>
    <row r="44" spans="1:11" ht="15" x14ac:dyDescent="0.2">
      <c r="A44" s="228"/>
      <c r="B44" s="229"/>
      <c r="C44" s="230"/>
      <c r="D44" s="230"/>
      <c r="E44" s="230"/>
      <c r="J44" s="239"/>
      <c r="K44" s="240"/>
    </row>
    <row r="45" spans="1:11" ht="15" x14ac:dyDescent="0.2">
      <c r="A45" s="228"/>
      <c r="B45" s="229"/>
      <c r="C45" s="230"/>
      <c r="D45" s="230"/>
      <c r="E45" s="230"/>
      <c r="J45" s="239"/>
      <c r="K45" s="240"/>
    </row>
    <row r="46" spans="1:11" ht="15" x14ac:dyDescent="0.2">
      <c r="A46" s="228"/>
      <c r="B46" s="229"/>
      <c r="C46" s="230"/>
      <c r="D46" s="230"/>
      <c r="E46" s="230"/>
      <c r="J46" s="239"/>
      <c r="K46" s="240"/>
    </row>
    <row r="47" spans="1:11" ht="15" x14ac:dyDescent="0.2">
      <c r="A47" s="228"/>
      <c r="B47" s="229"/>
      <c r="C47" s="230"/>
      <c r="D47" s="230"/>
      <c r="E47" s="230"/>
      <c r="J47" s="239"/>
      <c r="K47" s="240"/>
    </row>
    <row r="48" spans="1:11" ht="15" x14ac:dyDescent="0.2">
      <c r="A48" s="228"/>
      <c r="B48" s="229"/>
      <c r="C48" s="230"/>
      <c r="D48" s="230"/>
      <c r="E48" s="230"/>
      <c r="J48" s="239"/>
      <c r="K48" s="240"/>
    </row>
    <row r="49" spans="1:11" ht="15" x14ac:dyDescent="0.2">
      <c r="A49" s="228"/>
      <c r="B49" s="229"/>
      <c r="C49" s="230"/>
      <c r="D49" s="230"/>
      <c r="E49" s="230"/>
      <c r="J49" s="239"/>
      <c r="K49" s="240"/>
    </row>
    <row r="50" spans="1:11" ht="15" x14ac:dyDescent="0.2">
      <c r="A50" s="228"/>
      <c r="B50" s="229"/>
      <c r="C50" s="230"/>
      <c r="D50" s="230"/>
      <c r="E50" s="230"/>
      <c r="J50" s="239"/>
      <c r="K50" s="240"/>
    </row>
    <row r="51" spans="1:11" ht="15" x14ac:dyDescent="0.2">
      <c r="A51" s="228"/>
      <c r="B51" s="229"/>
      <c r="C51" s="230"/>
      <c r="D51" s="230"/>
      <c r="E51" s="230"/>
      <c r="J51" s="239"/>
      <c r="K51" s="240"/>
    </row>
    <row r="52" spans="1:11" ht="15" x14ac:dyDescent="0.2">
      <c r="A52" s="228"/>
      <c r="B52" s="229"/>
      <c r="C52" s="230"/>
      <c r="D52" s="230"/>
      <c r="E52" s="230"/>
      <c r="J52" s="239"/>
      <c r="K52" s="240"/>
    </row>
    <row r="53" spans="1:11" ht="15" x14ac:dyDescent="0.2">
      <c r="A53" s="228"/>
      <c r="B53" s="229"/>
      <c r="C53" s="230"/>
      <c r="D53" s="230"/>
      <c r="E53" s="230"/>
      <c r="J53" s="239"/>
      <c r="K53" s="240"/>
    </row>
    <row r="54" spans="1:11" ht="15" x14ac:dyDescent="0.2">
      <c r="A54" s="228"/>
      <c r="B54" s="229"/>
      <c r="C54" s="230"/>
      <c r="D54" s="230"/>
      <c r="E54" s="230"/>
      <c r="J54" s="239"/>
      <c r="K54" s="240"/>
    </row>
    <row r="55" spans="1:11" ht="15" x14ac:dyDescent="0.2">
      <c r="A55" s="228"/>
      <c r="B55" s="229"/>
      <c r="C55" s="230"/>
      <c r="D55" s="230"/>
      <c r="E55" s="230"/>
      <c r="J55" s="239"/>
      <c r="K55" s="240"/>
    </row>
    <row r="56" spans="1:11" x14ac:dyDescent="0.2">
      <c r="A56" s="228"/>
      <c r="B56" s="229"/>
      <c r="C56" s="230"/>
      <c r="D56" s="230"/>
      <c r="E56" s="230"/>
    </row>
    <row r="57" spans="1:11" x14ac:dyDescent="0.2">
      <c r="A57" s="228"/>
      <c r="B57" s="229"/>
      <c r="C57" s="230"/>
      <c r="D57" s="230"/>
      <c r="E57" s="230"/>
    </row>
    <row r="58" spans="1:11" x14ac:dyDescent="0.2">
      <c r="A58" s="228"/>
      <c r="B58" s="229"/>
      <c r="C58" s="230"/>
      <c r="D58" s="230"/>
      <c r="E58" s="230"/>
    </row>
    <row r="59" spans="1:11" x14ac:dyDescent="0.2">
      <c r="A59" s="228"/>
      <c r="B59" s="229"/>
      <c r="C59" s="230"/>
      <c r="D59" s="230"/>
      <c r="E59" s="230"/>
    </row>
    <row r="60" spans="1:11" x14ac:dyDescent="0.2">
      <c r="A60" s="228"/>
      <c r="B60" s="229"/>
      <c r="C60" s="230"/>
      <c r="D60" s="230"/>
      <c r="E60" s="230"/>
    </row>
    <row r="61" spans="1:11" x14ac:dyDescent="0.2">
      <c r="A61" s="228"/>
      <c r="B61" s="229"/>
      <c r="C61" s="230"/>
      <c r="D61" s="230"/>
      <c r="E61" s="230"/>
    </row>
    <row r="62" spans="1:11" x14ac:dyDescent="0.2">
      <c r="A62" s="228"/>
      <c r="B62" s="229"/>
      <c r="C62" s="230"/>
      <c r="D62" s="230"/>
      <c r="E62" s="230"/>
    </row>
    <row r="63" spans="1:11" x14ac:dyDescent="0.2">
      <c r="A63" s="228"/>
      <c r="B63" s="229"/>
      <c r="C63" s="230"/>
      <c r="D63" s="230"/>
      <c r="E63" s="230"/>
    </row>
    <row r="64" spans="1:11" x14ac:dyDescent="0.2">
      <c r="A64" s="228"/>
      <c r="B64" s="229"/>
      <c r="C64" s="230"/>
      <c r="D64" s="230"/>
      <c r="E64" s="230"/>
    </row>
    <row r="65" spans="1:5" x14ac:dyDescent="0.2">
      <c r="A65" s="228"/>
      <c r="B65" s="229"/>
      <c r="C65" s="230"/>
      <c r="D65" s="230"/>
      <c r="E65" s="230"/>
    </row>
    <row r="66" spans="1:5" x14ac:dyDescent="0.2">
      <c r="A66" s="228"/>
      <c r="B66" s="229"/>
      <c r="C66" s="230"/>
      <c r="D66" s="230"/>
      <c r="E66" s="230"/>
    </row>
    <row r="67" spans="1:5" x14ac:dyDescent="0.2">
      <c r="A67" s="231"/>
      <c r="B67" s="231"/>
      <c r="C67" s="231"/>
      <c r="D67" s="231"/>
      <c r="E67" s="231"/>
    </row>
    <row r="68" spans="1:5" x14ac:dyDescent="0.2">
      <c r="A68" s="231"/>
      <c r="B68" s="231"/>
      <c r="C68" s="231"/>
      <c r="D68" s="231"/>
      <c r="E68" s="231"/>
    </row>
  </sheetData>
  <mergeCells count="8">
    <mergeCell ref="A1:H1"/>
    <mergeCell ref="A4:A7"/>
    <mergeCell ref="B4:B7"/>
    <mergeCell ref="F4:F6"/>
    <mergeCell ref="G4:H4"/>
    <mergeCell ref="C5:E5"/>
    <mergeCell ref="G5:G6"/>
    <mergeCell ref="H5:H6"/>
  </mergeCells>
  <pageMargins left="0.47244094488188981" right="0.31496062992125984" top="0.31496062992125984" bottom="0.2800000000000000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35" sqref="P35"/>
    </sheetView>
  </sheetViews>
  <sheetFormatPr defaultColWidth="9.140625" defaultRowHeight="12.75" x14ac:dyDescent="0.2"/>
  <cols>
    <col min="1" max="1" width="35.85546875" style="19" customWidth="1"/>
    <col min="2" max="2" width="7.85546875" style="19" bestFit="1" customWidth="1"/>
    <col min="3" max="3" width="6" style="19" bestFit="1" customWidth="1"/>
    <col min="4" max="4" width="10.7109375" style="19" customWidth="1"/>
    <col min="5" max="5" width="6" style="19" bestFit="1" customWidth="1"/>
    <col min="6" max="6" width="12.7109375" style="19" bestFit="1" customWidth="1"/>
    <col min="7" max="7" width="5.42578125" style="19" bestFit="1" customWidth="1"/>
    <col min="8" max="8" width="8.42578125" style="19" bestFit="1" customWidth="1"/>
    <col min="9" max="9" width="8.5703125" style="19" bestFit="1" customWidth="1"/>
    <col min="10" max="10" width="7.85546875" style="19" bestFit="1" customWidth="1"/>
    <col min="11" max="11" width="8.5703125" style="19" bestFit="1" customWidth="1"/>
    <col min="12" max="12" width="12.7109375" style="19" bestFit="1" customWidth="1"/>
    <col min="13" max="13" width="7.85546875" style="19" bestFit="1" customWidth="1"/>
    <col min="14" max="16384" width="9.140625" style="19"/>
  </cols>
  <sheetData>
    <row r="1" spans="1:16" ht="18" customHeight="1" x14ac:dyDescent="0.2">
      <c r="A1" s="273" t="s">
        <v>57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54"/>
      <c r="M1" s="154"/>
    </row>
    <row r="2" spans="1:16" ht="15.75" customHeight="1" x14ac:dyDescent="0.2">
      <c r="A2" s="23"/>
      <c r="B2" s="131"/>
      <c r="C2" s="131"/>
      <c r="D2" s="131"/>
      <c r="E2" s="131"/>
      <c r="F2" s="131"/>
      <c r="G2" s="131"/>
      <c r="H2" s="131"/>
      <c r="J2" s="155"/>
      <c r="K2" s="155"/>
      <c r="L2" s="156" t="s">
        <v>172</v>
      </c>
      <c r="M2" s="156"/>
    </row>
    <row r="3" spans="1:16" x14ac:dyDescent="0.2">
      <c r="A3" s="274"/>
      <c r="B3" s="258">
        <v>2020</v>
      </c>
      <c r="C3" s="259"/>
      <c r="D3" s="259"/>
      <c r="E3" s="259"/>
      <c r="F3" s="259"/>
      <c r="G3" s="259"/>
      <c r="H3" s="276">
        <v>2021</v>
      </c>
      <c r="I3" s="276"/>
      <c r="J3" s="276"/>
      <c r="K3" s="276"/>
      <c r="L3" s="276"/>
      <c r="M3" s="276"/>
    </row>
    <row r="4" spans="1:16" ht="13.5" x14ac:dyDescent="0.25">
      <c r="A4" s="275"/>
      <c r="B4" s="145" t="s">
        <v>4</v>
      </c>
      <c r="C4" s="140" t="s">
        <v>5</v>
      </c>
      <c r="D4" s="145" t="s">
        <v>6</v>
      </c>
      <c r="E4" s="140" t="s">
        <v>5</v>
      </c>
      <c r="F4" s="157" t="s">
        <v>107</v>
      </c>
      <c r="G4" s="158" t="s">
        <v>5</v>
      </c>
      <c r="H4" s="74" t="s">
        <v>4</v>
      </c>
      <c r="I4" s="159" t="s">
        <v>5</v>
      </c>
      <c r="J4" s="74" t="s">
        <v>6</v>
      </c>
      <c r="K4" s="159" t="s">
        <v>5</v>
      </c>
      <c r="L4" s="144" t="s">
        <v>107</v>
      </c>
      <c r="M4" s="160" t="s">
        <v>5</v>
      </c>
    </row>
    <row r="5" spans="1:16" ht="13.5" x14ac:dyDescent="0.25">
      <c r="A5" s="175" t="s">
        <v>58</v>
      </c>
      <c r="B5" s="59">
        <v>47540.772695680003</v>
      </c>
      <c r="C5" s="176">
        <f>B5/B$5*100</f>
        <v>100</v>
      </c>
      <c r="D5" s="59">
        <v>38929.076065040004</v>
      </c>
      <c r="E5" s="176">
        <f>D5/D$5*100</f>
        <v>100</v>
      </c>
      <c r="F5" s="59">
        <f>B5+D5</f>
        <v>86469.848760720008</v>
      </c>
      <c r="G5" s="59">
        <f>F5/F$5*100</f>
        <v>100</v>
      </c>
      <c r="H5" s="59">
        <v>60339.598015140022</v>
      </c>
      <c r="I5" s="176">
        <v>100</v>
      </c>
      <c r="J5" s="59">
        <v>41173.832478869968</v>
      </c>
      <c r="K5" s="176">
        <f>J5/J$5*100</f>
        <v>100</v>
      </c>
      <c r="L5" s="59">
        <f>H5+J5</f>
        <v>101513.43049400998</v>
      </c>
      <c r="M5" s="59">
        <f>L5/L$5*100</f>
        <v>100</v>
      </c>
      <c r="N5" s="72"/>
      <c r="O5" s="72"/>
    </row>
    <row r="6" spans="1:16" ht="15" x14ac:dyDescent="0.25">
      <c r="A6" s="163" t="s">
        <v>59</v>
      </c>
      <c r="B6" s="161">
        <v>9151.2593350300012</v>
      </c>
      <c r="C6" s="162">
        <f>B6/B$5*100</f>
        <v>19.249286067791594</v>
      </c>
      <c r="D6" s="161">
        <v>16048.957054620001</v>
      </c>
      <c r="E6" s="162">
        <f>D6/D$5*100</f>
        <v>41.226144252194722</v>
      </c>
      <c r="F6" s="161">
        <f t="shared" ref="F6:F55" si="0">B6+D6</f>
        <v>25200.216389650002</v>
      </c>
      <c r="G6" s="161">
        <f>F6/F$5*100</f>
        <v>29.143356615997124</v>
      </c>
      <c r="H6" s="161">
        <v>12395.690114700001</v>
      </c>
      <c r="I6" s="162">
        <f t="shared" ref="I6" si="1">H6/H$5*100</f>
        <v>20.543209637541427</v>
      </c>
      <c r="J6" s="161">
        <v>20413.118761639973</v>
      </c>
      <c r="K6" s="162">
        <f>J6/J$5*100</f>
        <v>49.577893367385215</v>
      </c>
      <c r="L6" s="161">
        <f t="shared" ref="L6:L55" si="2">H6+J6</f>
        <v>32808.808876339972</v>
      </c>
      <c r="M6" s="161">
        <f>L6/L$5*100</f>
        <v>32.319673088257936</v>
      </c>
      <c r="N6" s="72"/>
      <c r="O6" s="72"/>
    </row>
    <row r="7" spans="1:16" ht="13.5" x14ac:dyDescent="0.25">
      <c r="A7" s="177" t="s">
        <v>60</v>
      </c>
      <c r="B7" s="65"/>
      <c r="C7" s="176"/>
      <c r="D7" s="65"/>
      <c r="E7" s="178"/>
      <c r="F7" s="65"/>
      <c r="G7" s="65"/>
      <c r="H7" s="65"/>
      <c r="I7" s="178"/>
      <c r="J7" s="65"/>
      <c r="K7" s="178"/>
      <c r="L7" s="65"/>
      <c r="M7" s="65"/>
      <c r="N7" s="72"/>
      <c r="O7" s="72"/>
    </row>
    <row r="8" spans="1:16" x14ac:dyDescent="0.2">
      <c r="A8" s="166" t="s">
        <v>92</v>
      </c>
      <c r="B8" s="66">
        <v>6.4059841199999994</v>
      </c>
      <c r="C8" s="165">
        <f t="shared" ref="C8:C55" si="3">B8/B$5*100</f>
        <v>1.3474716031660351E-2</v>
      </c>
      <c r="D8" s="66">
        <v>7.8290638699999988</v>
      </c>
      <c r="E8" s="165">
        <f t="shared" ref="E8:G19" si="4">D8/D$5*100</f>
        <v>2.0111096027349173E-2</v>
      </c>
      <c r="F8" s="66">
        <f t="shared" si="0"/>
        <v>14.235047989999998</v>
      </c>
      <c r="G8" s="66">
        <f t="shared" si="4"/>
        <v>1.6462441179226909E-2</v>
      </c>
      <c r="H8" s="66">
        <v>9.3389211000000003</v>
      </c>
      <c r="I8" s="165">
        <v>1.5820000000000001E-2</v>
      </c>
      <c r="J8" s="66">
        <v>9.7498126899999988</v>
      </c>
      <c r="K8" s="165">
        <f t="shared" ref="K8:K19" si="5">J8/J$5*100</f>
        <v>2.3679633648394312E-2</v>
      </c>
      <c r="L8" s="66">
        <f t="shared" si="2"/>
        <v>19.088733789999999</v>
      </c>
      <c r="M8" s="66">
        <f t="shared" ref="M8:M19" si="6">L8/L$5*100</f>
        <v>1.8804146108653448E-2</v>
      </c>
      <c r="N8" s="72"/>
      <c r="O8" s="72"/>
    </row>
    <row r="9" spans="1:16" x14ac:dyDescent="0.2">
      <c r="A9" s="179" t="s">
        <v>61</v>
      </c>
      <c r="B9" s="65">
        <v>77.322974470000005</v>
      </c>
      <c r="C9" s="178">
        <f t="shared" si="3"/>
        <v>0.16264559889458063</v>
      </c>
      <c r="D9" s="65">
        <v>664.87994326999979</v>
      </c>
      <c r="E9" s="178">
        <f t="shared" si="4"/>
        <v>1.7079263380388592</v>
      </c>
      <c r="F9" s="65">
        <f t="shared" si="0"/>
        <v>742.20291773999975</v>
      </c>
      <c r="G9" s="65">
        <f t="shared" si="4"/>
        <v>0.85833724515215581</v>
      </c>
      <c r="H9" s="65">
        <v>97.631901660000011</v>
      </c>
      <c r="I9" s="178">
        <f t="shared" ref="I9:I19" si="7">H9/H$5*100</f>
        <v>0.16180403063922111</v>
      </c>
      <c r="J9" s="65">
        <v>761.07179529000018</v>
      </c>
      <c r="K9" s="178">
        <f t="shared" si="5"/>
        <v>1.8484356433921354</v>
      </c>
      <c r="L9" s="65">
        <f t="shared" si="2"/>
        <v>858.70369695000022</v>
      </c>
      <c r="M9" s="65">
        <f t="shared" si="6"/>
        <v>0.84590156472021694</v>
      </c>
      <c r="N9" s="72"/>
      <c r="O9" s="72"/>
    </row>
    <row r="10" spans="1:16" x14ac:dyDescent="0.2">
      <c r="A10" s="166" t="s">
        <v>62</v>
      </c>
      <c r="B10" s="66">
        <v>581.0097108399998</v>
      </c>
      <c r="C10" s="165">
        <f t="shared" si="3"/>
        <v>1.2221292963814108</v>
      </c>
      <c r="D10" s="66">
        <v>267.58268457999998</v>
      </c>
      <c r="E10" s="165">
        <f t="shared" si="4"/>
        <v>0.68735945372281981</v>
      </c>
      <c r="F10" s="66">
        <f t="shared" si="0"/>
        <v>848.59239541999978</v>
      </c>
      <c r="G10" s="66">
        <f t="shared" si="4"/>
        <v>0.98137374770740116</v>
      </c>
      <c r="H10" s="66">
        <v>625.20264700999996</v>
      </c>
      <c r="I10" s="165">
        <f t="shared" si="7"/>
        <v>1.0361398941589373</v>
      </c>
      <c r="J10" s="66">
        <v>345.64347714999997</v>
      </c>
      <c r="K10" s="165">
        <f t="shared" si="5"/>
        <v>0.83947365678767216</v>
      </c>
      <c r="L10" s="66">
        <f t="shared" si="2"/>
        <v>970.84612415999993</v>
      </c>
      <c r="M10" s="66">
        <f t="shared" si="6"/>
        <v>0.95637209720470118</v>
      </c>
      <c r="N10" s="72"/>
      <c r="O10" s="72"/>
    </row>
    <row r="11" spans="1:16" x14ac:dyDescent="0.2">
      <c r="A11" s="179" t="s">
        <v>63</v>
      </c>
      <c r="B11" s="65">
        <v>5007.1425233500031</v>
      </c>
      <c r="C11" s="178">
        <f t="shared" si="3"/>
        <v>10.532312033298101</v>
      </c>
      <c r="D11" s="65">
        <v>13768.209036220003</v>
      </c>
      <c r="E11" s="178">
        <f t="shared" si="4"/>
        <v>35.367417950575124</v>
      </c>
      <c r="F11" s="65">
        <f t="shared" si="0"/>
        <v>18775.351559570008</v>
      </c>
      <c r="G11" s="65">
        <f t="shared" si="4"/>
        <v>21.713177285096563</v>
      </c>
      <c r="H11" s="65">
        <v>6916.6846861799995</v>
      </c>
      <c r="I11" s="178">
        <f t="shared" si="7"/>
        <v>11.462928016929297</v>
      </c>
      <c r="J11" s="65">
        <v>17326.360342149976</v>
      </c>
      <c r="K11" s="178">
        <f t="shared" si="5"/>
        <v>42.080999749153072</v>
      </c>
      <c r="L11" s="65">
        <f t="shared" si="2"/>
        <v>24243.045028329976</v>
      </c>
      <c r="M11" s="65">
        <f t="shared" si="6"/>
        <v>23.881613408543501</v>
      </c>
      <c r="N11" s="221"/>
      <c r="O11" s="221"/>
      <c r="P11" s="222"/>
    </row>
    <row r="12" spans="1:16" x14ac:dyDescent="0.2">
      <c r="A12" s="166" t="s">
        <v>96</v>
      </c>
      <c r="B12" s="66">
        <v>693.29331307000007</v>
      </c>
      <c r="C12" s="165">
        <f t="shared" si="3"/>
        <v>1.458313093705772</v>
      </c>
      <c r="D12" s="66">
        <v>98.135206740000001</v>
      </c>
      <c r="E12" s="165">
        <f t="shared" si="4"/>
        <v>0.25208717149115611</v>
      </c>
      <c r="F12" s="66">
        <f t="shared" si="0"/>
        <v>791.42851981000013</v>
      </c>
      <c r="G12" s="66">
        <f t="shared" si="4"/>
        <v>0.91526529900618525</v>
      </c>
      <c r="H12" s="66">
        <v>800.33542943999998</v>
      </c>
      <c r="I12" s="165">
        <f t="shared" si="7"/>
        <v>1.3263850866874933</v>
      </c>
      <c r="J12" s="66">
        <v>362.01632734000003</v>
      </c>
      <c r="K12" s="165">
        <f t="shared" si="5"/>
        <v>0.87923884065391167</v>
      </c>
      <c r="L12" s="66">
        <f t="shared" si="2"/>
        <v>1162.35175678</v>
      </c>
      <c r="M12" s="66">
        <f t="shared" si="6"/>
        <v>1.1450226350577197</v>
      </c>
      <c r="N12" s="70"/>
      <c r="O12" s="70"/>
      <c r="P12" s="131"/>
    </row>
    <row r="13" spans="1:16" s="168" customFormat="1" x14ac:dyDescent="0.2">
      <c r="A13" s="179" t="s">
        <v>95</v>
      </c>
      <c r="B13" s="65">
        <v>2137.6678202100002</v>
      </c>
      <c r="C13" s="178">
        <f t="shared" si="3"/>
        <v>4.4964936390363901</v>
      </c>
      <c r="D13" s="65">
        <v>793.02670903000001</v>
      </c>
      <c r="E13" s="178">
        <f t="shared" si="4"/>
        <v>2.0371064232427862</v>
      </c>
      <c r="F13" s="65">
        <f t="shared" si="0"/>
        <v>2930.6945292400001</v>
      </c>
      <c r="G13" s="65">
        <f t="shared" si="4"/>
        <v>3.3892675553878195</v>
      </c>
      <c r="H13" s="65">
        <v>2844.1225483499998</v>
      </c>
      <c r="I13" s="178">
        <f t="shared" si="7"/>
        <v>4.7135258468847789</v>
      </c>
      <c r="J13" s="65">
        <v>1056.4280962100001</v>
      </c>
      <c r="K13" s="178">
        <f t="shared" si="5"/>
        <v>2.5657754758490099</v>
      </c>
      <c r="L13" s="65">
        <f t="shared" si="2"/>
        <v>3900.5506445599999</v>
      </c>
      <c r="M13" s="65">
        <f t="shared" si="6"/>
        <v>3.8423986122606313</v>
      </c>
      <c r="N13" s="167"/>
      <c r="O13" s="71"/>
      <c r="P13" s="224"/>
    </row>
    <row r="14" spans="1:16" s="168" customFormat="1" x14ac:dyDescent="0.2">
      <c r="A14" s="166" t="s">
        <v>64</v>
      </c>
      <c r="B14" s="66">
        <v>424.68093317</v>
      </c>
      <c r="C14" s="165">
        <f t="shared" si="3"/>
        <v>0.89329833969776962</v>
      </c>
      <c r="D14" s="66">
        <v>360.09472905999996</v>
      </c>
      <c r="E14" s="165">
        <f t="shared" si="4"/>
        <v>0.92500199197735555</v>
      </c>
      <c r="F14" s="66">
        <f t="shared" si="0"/>
        <v>784.77566222999997</v>
      </c>
      <c r="G14" s="66">
        <f t="shared" si="4"/>
        <v>0.90757145233552661</v>
      </c>
      <c r="H14" s="66">
        <v>575.24181810000005</v>
      </c>
      <c r="I14" s="165">
        <f t="shared" si="7"/>
        <v>0.95334048787607784</v>
      </c>
      <c r="J14" s="66">
        <v>451.44191360999997</v>
      </c>
      <c r="K14" s="165">
        <f t="shared" si="5"/>
        <v>1.0964291794835368</v>
      </c>
      <c r="L14" s="66">
        <f t="shared" si="2"/>
        <v>1026.6837317100001</v>
      </c>
      <c r="M14" s="66">
        <f t="shared" si="6"/>
        <v>1.0113772401481218</v>
      </c>
      <c r="N14" s="71"/>
      <c r="O14" s="71"/>
    </row>
    <row r="15" spans="1:16" s="168" customFormat="1" ht="13.5" x14ac:dyDescent="0.25">
      <c r="A15" s="180" t="s">
        <v>93</v>
      </c>
      <c r="B15" s="59">
        <f>SUM(B8:B11)</f>
        <v>5671.8811927800034</v>
      </c>
      <c r="C15" s="176">
        <f t="shared" si="3"/>
        <v>11.930561644605755</v>
      </c>
      <c r="D15" s="59">
        <f>SUM(D8:D11)</f>
        <v>14708.500727940003</v>
      </c>
      <c r="E15" s="176">
        <f t="shared" si="4"/>
        <v>37.782814838364153</v>
      </c>
      <c r="F15" s="59">
        <f t="shared" si="0"/>
        <v>20380.381920720007</v>
      </c>
      <c r="G15" s="59">
        <f t="shared" si="4"/>
        <v>23.569350719135347</v>
      </c>
      <c r="H15" s="59">
        <f>SUM(H8:H11)</f>
        <v>7648.8581559499999</v>
      </c>
      <c r="I15" s="176">
        <f t="shared" si="7"/>
        <v>12.676349209404409</v>
      </c>
      <c r="J15" s="59">
        <f>SUM(J8:J11)</f>
        <v>18442.825427279975</v>
      </c>
      <c r="K15" s="176">
        <f t="shared" si="5"/>
        <v>44.792588682981268</v>
      </c>
      <c r="L15" s="59">
        <f t="shared" si="2"/>
        <v>26091.683583229977</v>
      </c>
      <c r="M15" s="59">
        <f t="shared" si="6"/>
        <v>25.702691216577072</v>
      </c>
      <c r="N15" s="223"/>
      <c r="O15" s="223"/>
      <c r="P15" s="224"/>
    </row>
    <row r="16" spans="1:16" s="168" customFormat="1" ht="15" x14ac:dyDescent="0.25">
      <c r="A16" s="163" t="s">
        <v>65</v>
      </c>
      <c r="B16" s="161">
        <v>38389.513360649995</v>
      </c>
      <c r="C16" s="162">
        <f t="shared" si="3"/>
        <v>80.750713932208399</v>
      </c>
      <c r="D16" s="161">
        <v>22880.11901042</v>
      </c>
      <c r="E16" s="162">
        <f t="shared" si="4"/>
        <v>58.773855747805271</v>
      </c>
      <c r="F16" s="161">
        <f t="shared" si="0"/>
        <v>61269.632371069994</v>
      </c>
      <c r="G16" s="161">
        <f t="shared" si="4"/>
        <v>70.856643384002865</v>
      </c>
      <c r="H16" s="161">
        <v>47943.907900439997</v>
      </c>
      <c r="I16" s="162">
        <f t="shared" si="7"/>
        <v>79.456790362458534</v>
      </c>
      <c r="J16" s="161">
        <v>20760.713717229999</v>
      </c>
      <c r="K16" s="162">
        <f t="shared" si="5"/>
        <v>50.422106632614792</v>
      </c>
      <c r="L16" s="161">
        <f t="shared" si="2"/>
        <v>68704.621617669996</v>
      </c>
      <c r="M16" s="161">
        <f t="shared" si="6"/>
        <v>67.680326911742057</v>
      </c>
      <c r="N16" s="167"/>
      <c r="O16" s="167"/>
    </row>
    <row r="17" spans="1:16" ht="13.5" x14ac:dyDescent="0.25">
      <c r="A17" s="181" t="s">
        <v>66</v>
      </c>
      <c r="B17" s="59">
        <v>19919.118055250001</v>
      </c>
      <c r="C17" s="176">
        <f t="shared" si="3"/>
        <v>41.899020410873625</v>
      </c>
      <c r="D17" s="59">
        <v>6819.7858421299998</v>
      </c>
      <c r="E17" s="176">
        <f t="shared" si="4"/>
        <v>17.518488830138104</v>
      </c>
      <c r="F17" s="59">
        <f t="shared" si="0"/>
        <v>26738.903897380002</v>
      </c>
      <c r="G17" s="59">
        <f t="shared" si="4"/>
        <v>30.922806366149768</v>
      </c>
      <c r="H17" s="59">
        <v>25239.0082167</v>
      </c>
      <c r="I17" s="176">
        <f t="shared" si="7"/>
        <v>41.828267086511232</v>
      </c>
      <c r="J17" s="59">
        <v>6291.5147479800007</v>
      </c>
      <c r="K17" s="176">
        <f t="shared" si="5"/>
        <v>15.280371947908295</v>
      </c>
      <c r="L17" s="59">
        <f t="shared" si="2"/>
        <v>31530.52296468</v>
      </c>
      <c r="M17" s="59">
        <f t="shared" si="6"/>
        <v>31.060444722671971</v>
      </c>
      <c r="N17" s="221"/>
      <c r="O17" s="72"/>
    </row>
    <row r="18" spans="1:16" ht="13.5" x14ac:dyDescent="0.25">
      <c r="A18" s="170" t="s">
        <v>173</v>
      </c>
      <c r="B18" s="161">
        <v>18341.352342480001</v>
      </c>
      <c r="C18" s="162">
        <f t="shared" si="3"/>
        <v>38.580257119267785</v>
      </c>
      <c r="D18" s="161">
        <v>6522.1732044500004</v>
      </c>
      <c r="E18" s="162">
        <f t="shared" si="4"/>
        <v>16.753989212467321</v>
      </c>
      <c r="F18" s="161">
        <f t="shared" si="0"/>
        <v>24863.525546930003</v>
      </c>
      <c r="G18" s="161">
        <f t="shared" si="4"/>
        <v>28.753982923842656</v>
      </c>
      <c r="H18" s="161">
        <v>24114.957213780002</v>
      </c>
      <c r="I18" s="162">
        <f t="shared" si="7"/>
        <v>39.965392556525209</v>
      </c>
      <c r="J18" s="161">
        <v>5963.5530575900002</v>
      </c>
      <c r="K18" s="162">
        <f t="shared" si="5"/>
        <v>14.483842524619103</v>
      </c>
      <c r="L18" s="161">
        <f t="shared" si="2"/>
        <v>30078.510271370003</v>
      </c>
      <c r="M18" s="161">
        <f t="shared" si="6"/>
        <v>29.630079611135642</v>
      </c>
      <c r="N18" s="221"/>
      <c r="O18" s="221"/>
      <c r="P18" s="222"/>
    </row>
    <row r="19" spans="1:16" ht="13.5" x14ac:dyDescent="0.25">
      <c r="A19" s="182" t="s">
        <v>67</v>
      </c>
      <c r="B19" s="59">
        <v>15372.808688289999</v>
      </c>
      <c r="C19" s="176">
        <f t="shared" si="3"/>
        <v>32.336051386238651</v>
      </c>
      <c r="D19" s="59">
        <v>5003.5857499400008</v>
      </c>
      <c r="E19" s="176">
        <f t="shared" si="4"/>
        <v>12.853081181737672</v>
      </c>
      <c r="F19" s="59">
        <f t="shared" si="0"/>
        <v>20376.39443823</v>
      </c>
      <c r="G19" s="59">
        <f t="shared" si="4"/>
        <v>23.564739305391534</v>
      </c>
      <c r="H19" s="59">
        <v>24114.957213779999</v>
      </c>
      <c r="I19" s="176">
        <f t="shared" si="7"/>
        <v>39.965392556525202</v>
      </c>
      <c r="J19" s="59">
        <v>5963.5530575900011</v>
      </c>
      <c r="K19" s="176">
        <f t="shared" si="5"/>
        <v>14.483842524619106</v>
      </c>
      <c r="L19" s="59">
        <f t="shared" si="2"/>
        <v>30078.51027137</v>
      </c>
      <c r="M19" s="59">
        <f t="shared" si="6"/>
        <v>29.630079611135642</v>
      </c>
      <c r="N19" s="73"/>
      <c r="O19" s="171"/>
    </row>
    <row r="20" spans="1:16" x14ac:dyDescent="0.2">
      <c r="A20" s="172" t="s">
        <v>60</v>
      </c>
      <c r="B20" s="66"/>
      <c r="C20" s="165"/>
      <c r="D20" s="66"/>
      <c r="E20" s="165"/>
      <c r="F20" s="66"/>
      <c r="G20" s="66"/>
      <c r="H20" s="66"/>
      <c r="I20" s="165"/>
      <c r="J20" s="66"/>
      <c r="K20" s="165"/>
      <c r="L20" s="66"/>
      <c r="M20" s="66"/>
      <c r="N20" s="72"/>
      <c r="O20" s="72"/>
    </row>
    <row r="21" spans="1:16" x14ac:dyDescent="0.2">
      <c r="A21" s="179" t="s">
        <v>68</v>
      </c>
      <c r="B21" s="65">
        <v>247.5592676</v>
      </c>
      <c r="C21" s="178">
        <f t="shared" si="3"/>
        <v>0.52073042477598497</v>
      </c>
      <c r="D21" s="65">
        <v>1832.2805680800002</v>
      </c>
      <c r="E21" s="178">
        <f t="shared" ref="E21:G29" si="8">D21/D$5*100</f>
        <v>4.7067147574187294</v>
      </c>
      <c r="F21" s="65">
        <f t="shared" si="0"/>
        <v>2079.8398356800003</v>
      </c>
      <c r="G21" s="65">
        <f t="shared" si="8"/>
        <v>2.405277522151505</v>
      </c>
      <c r="H21" s="65">
        <v>398.47991368999999</v>
      </c>
      <c r="I21" s="178">
        <f t="shared" ref="I21:I29" si="9">H21/H$5*100</f>
        <v>0.66039537351577315</v>
      </c>
      <c r="J21" s="65">
        <v>1814.5295770799999</v>
      </c>
      <c r="K21" s="178">
        <f t="shared" ref="K21:K29" si="10">J21/J$5*100</f>
        <v>4.4069970363123216</v>
      </c>
      <c r="L21" s="65">
        <f t="shared" si="2"/>
        <v>2213.00949077</v>
      </c>
      <c r="M21" s="65">
        <f t="shared" ref="M21:M29" si="11">L21/L$5*100</f>
        <v>2.1800164569362899</v>
      </c>
      <c r="N21" s="72"/>
      <c r="O21" s="72"/>
    </row>
    <row r="22" spans="1:16" x14ac:dyDescent="0.2">
      <c r="A22" s="166" t="s">
        <v>97</v>
      </c>
      <c r="B22" s="66">
        <v>1401.5365041499999</v>
      </c>
      <c r="C22" s="165">
        <f t="shared" si="3"/>
        <v>2.9480726220450273</v>
      </c>
      <c r="D22" s="66">
        <v>20.846758480000002</v>
      </c>
      <c r="E22" s="165">
        <f t="shared" si="8"/>
        <v>5.3550612003148187E-2</v>
      </c>
      <c r="F22" s="66">
        <f t="shared" si="0"/>
        <v>1422.38326263</v>
      </c>
      <c r="G22" s="66">
        <f t="shared" si="8"/>
        <v>1.6449470919811935</v>
      </c>
      <c r="H22" s="66">
        <v>1321.4750169200001</v>
      </c>
      <c r="I22" s="165">
        <f t="shared" si="9"/>
        <v>2.1900626792184199</v>
      </c>
      <c r="J22" s="66">
        <v>24.811495439999998</v>
      </c>
      <c r="K22" s="165">
        <f t="shared" si="10"/>
        <v>6.0260349708113836E-2</v>
      </c>
      <c r="L22" s="66">
        <f t="shared" si="2"/>
        <v>1346.2865123600002</v>
      </c>
      <c r="M22" s="66">
        <f t="shared" si="11"/>
        <v>1.3262151675973954</v>
      </c>
      <c r="N22" s="72"/>
      <c r="O22" s="72"/>
    </row>
    <row r="23" spans="1:16" x14ac:dyDescent="0.2">
      <c r="A23" s="179" t="s">
        <v>98</v>
      </c>
      <c r="B23" s="65">
        <v>1215.22828542</v>
      </c>
      <c r="C23" s="178">
        <f t="shared" si="3"/>
        <v>2.5561811819908153</v>
      </c>
      <c r="D23" s="65">
        <v>190.67452985</v>
      </c>
      <c r="E23" s="178">
        <f t="shared" si="8"/>
        <v>0.48979978238228461</v>
      </c>
      <c r="F23" s="65">
        <f t="shared" si="0"/>
        <v>1405.90281527</v>
      </c>
      <c r="G23" s="65">
        <f t="shared" si="8"/>
        <v>1.6258879082354178</v>
      </c>
      <c r="H23" s="65">
        <v>1633.8756837899998</v>
      </c>
      <c r="I23" s="178">
        <f t="shared" si="9"/>
        <v>2.7078000807695775</v>
      </c>
      <c r="J23" s="65">
        <v>195.01560607000002</v>
      </c>
      <c r="K23" s="178">
        <f t="shared" si="10"/>
        <v>0.47363967434918819</v>
      </c>
      <c r="L23" s="65">
        <f t="shared" si="2"/>
        <v>1828.8912898599999</v>
      </c>
      <c r="M23" s="65">
        <f t="shared" si="11"/>
        <v>1.8016249485016838</v>
      </c>
      <c r="N23" s="72"/>
      <c r="O23" s="72"/>
    </row>
    <row r="24" spans="1:16" x14ac:dyDescent="0.2">
      <c r="A24" s="166" t="s">
        <v>69</v>
      </c>
      <c r="B24" s="66">
        <v>6644.4177982199999</v>
      </c>
      <c r="C24" s="165">
        <f t="shared" si="3"/>
        <v>13.976251166030739</v>
      </c>
      <c r="D24" s="66">
        <v>937.17343333999997</v>
      </c>
      <c r="E24" s="165">
        <f t="shared" si="8"/>
        <v>2.4073867866122365</v>
      </c>
      <c r="F24" s="66">
        <f t="shared" si="0"/>
        <v>7581.5912315599999</v>
      </c>
      <c r="G24" s="66">
        <f t="shared" si="8"/>
        <v>8.7679015751951113</v>
      </c>
      <c r="H24" s="66">
        <v>8890.2338020099996</v>
      </c>
      <c r="I24" s="165">
        <f t="shared" si="9"/>
        <v>14.733664284238884</v>
      </c>
      <c r="J24" s="66">
        <v>786.2247835500001</v>
      </c>
      <c r="K24" s="165">
        <f t="shared" si="10"/>
        <v>1.9095253859438115</v>
      </c>
      <c r="L24" s="66">
        <f t="shared" si="2"/>
        <v>9676.4585855599998</v>
      </c>
      <c r="M24" s="66">
        <f t="shared" si="11"/>
        <v>9.5321954331264376</v>
      </c>
      <c r="N24" s="72"/>
      <c r="O24" s="72"/>
    </row>
    <row r="25" spans="1:16" x14ac:dyDescent="0.2">
      <c r="A25" s="179" t="s">
        <v>99</v>
      </c>
      <c r="B25" s="65">
        <v>360.47166551999999</v>
      </c>
      <c r="C25" s="178">
        <f t="shared" si="3"/>
        <v>0.75823686717813021</v>
      </c>
      <c r="D25" s="65">
        <v>121.31271794</v>
      </c>
      <c r="E25" s="178">
        <f t="shared" si="8"/>
        <v>0.31162496057527567</v>
      </c>
      <c r="F25" s="65">
        <f t="shared" si="0"/>
        <v>481.78438345999996</v>
      </c>
      <c r="G25" s="65">
        <f t="shared" si="8"/>
        <v>0.55717037830515603</v>
      </c>
      <c r="H25" s="65">
        <v>356.35987631999996</v>
      </c>
      <c r="I25" s="178">
        <f t="shared" si="9"/>
        <v>0.59059040504476756</v>
      </c>
      <c r="J25" s="65">
        <v>97.532758489999992</v>
      </c>
      <c r="K25" s="178">
        <f t="shared" si="10"/>
        <v>0.23688044716277723</v>
      </c>
      <c r="L25" s="65">
        <f t="shared" si="2"/>
        <v>453.89263480999995</v>
      </c>
      <c r="M25" s="65">
        <f t="shared" si="11"/>
        <v>0.447125698147678</v>
      </c>
      <c r="N25" s="72"/>
      <c r="O25" s="72"/>
    </row>
    <row r="26" spans="1:16" x14ac:dyDescent="0.2">
      <c r="A26" s="166" t="s">
        <v>70</v>
      </c>
      <c r="B26" s="66">
        <v>3148.95230769</v>
      </c>
      <c r="C26" s="165">
        <f t="shared" si="3"/>
        <v>6.62368768771851</v>
      </c>
      <c r="D26" s="66">
        <v>240.76891966000002</v>
      </c>
      <c r="E26" s="165">
        <f t="shared" si="8"/>
        <v>0.61848095047963625</v>
      </c>
      <c r="F26" s="66">
        <f t="shared" si="0"/>
        <v>3389.7212273499999</v>
      </c>
      <c r="G26" s="66">
        <f t="shared" si="8"/>
        <v>3.9201192969934073</v>
      </c>
      <c r="H26" s="66">
        <v>4384.2026626500001</v>
      </c>
      <c r="I26" s="165">
        <f t="shared" si="9"/>
        <v>7.2658797984533212</v>
      </c>
      <c r="J26" s="66">
        <v>227.61986204000002</v>
      </c>
      <c r="K26" s="165">
        <f t="shared" si="10"/>
        <v>0.55282651221941126</v>
      </c>
      <c r="L26" s="66">
        <f t="shared" si="2"/>
        <v>4611.8225246900001</v>
      </c>
      <c r="M26" s="66">
        <f t="shared" si="11"/>
        <v>4.5430663728403218</v>
      </c>
      <c r="N26" s="72"/>
      <c r="O26" s="72"/>
    </row>
    <row r="27" spans="1:16" x14ac:dyDescent="0.2">
      <c r="A27" s="179" t="s">
        <v>71</v>
      </c>
      <c r="B27" s="65">
        <v>185.02992752</v>
      </c>
      <c r="C27" s="178">
        <f t="shared" si="3"/>
        <v>0.38920260868375312</v>
      </c>
      <c r="D27" s="65">
        <v>126.37203255</v>
      </c>
      <c r="E27" s="178">
        <f t="shared" si="8"/>
        <v>0.32462119660601851</v>
      </c>
      <c r="F27" s="65">
        <f t="shared" si="0"/>
        <v>311.40196006999997</v>
      </c>
      <c r="G27" s="65">
        <f t="shared" si="8"/>
        <v>0.36012779544892431</v>
      </c>
      <c r="H27" s="65">
        <v>158.44810866999998</v>
      </c>
      <c r="I27" s="178">
        <f t="shared" si="9"/>
        <v>0.26259390828265577</v>
      </c>
      <c r="J27" s="65">
        <v>144.31323326</v>
      </c>
      <c r="K27" s="178">
        <f t="shared" si="10"/>
        <v>0.35049745086047124</v>
      </c>
      <c r="L27" s="65">
        <f t="shared" si="2"/>
        <v>302.76134192999996</v>
      </c>
      <c r="M27" s="65">
        <f t="shared" si="11"/>
        <v>0.29824757222431275</v>
      </c>
      <c r="N27" s="72"/>
      <c r="O27" s="72"/>
    </row>
    <row r="28" spans="1:16" x14ac:dyDescent="0.2">
      <c r="A28" s="166" t="s">
        <v>72</v>
      </c>
      <c r="B28" s="66">
        <v>1858.5003093999999</v>
      </c>
      <c r="C28" s="165">
        <f t="shared" si="3"/>
        <v>3.9092766146160693</v>
      </c>
      <c r="D28" s="66">
        <v>954.09521672000005</v>
      </c>
      <c r="E28" s="165">
        <f t="shared" si="8"/>
        <v>2.4508550244705622</v>
      </c>
      <c r="F28" s="66">
        <f t="shared" si="0"/>
        <v>2812.5955261199997</v>
      </c>
      <c r="G28" s="66">
        <f t="shared" si="8"/>
        <v>3.2526893089671458</v>
      </c>
      <c r="H28" s="66">
        <v>2394.6602856700001</v>
      </c>
      <c r="I28" s="165">
        <f t="shared" si="9"/>
        <v>3.9686381156684991</v>
      </c>
      <c r="J28" s="66">
        <v>664.79306425000004</v>
      </c>
      <c r="K28" s="165">
        <f t="shared" si="10"/>
        <v>1.6146008865974906</v>
      </c>
      <c r="L28" s="66">
        <f t="shared" si="2"/>
        <v>3059.4533499200002</v>
      </c>
      <c r="M28" s="66">
        <f t="shared" si="11"/>
        <v>3.0138409617637043</v>
      </c>
      <c r="N28" s="72"/>
      <c r="O28" s="72"/>
    </row>
    <row r="29" spans="1:16" ht="13.5" x14ac:dyDescent="0.25">
      <c r="A29" s="215" t="s">
        <v>73</v>
      </c>
      <c r="B29" s="59">
        <f>B17-B19</f>
        <v>4546.3093669600021</v>
      </c>
      <c r="C29" s="176">
        <f t="shared" si="3"/>
        <v>9.5629690246349774</v>
      </c>
      <c r="D29" s="59">
        <f>D17-D19</f>
        <v>1816.2000921899989</v>
      </c>
      <c r="E29" s="176">
        <f t="shared" si="8"/>
        <v>4.6654076484004339</v>
      </c>
      <c r="F29" s="59">
        <f t="shared" si="0"/>
        <v>6362.509459150001</v>
      </c>
      <c r="G29" s="59">
        <f t="shared" si="8"/>
        <v>7.358067060758235</v>
      </c>
      <c r="H29" s="59">
        <f>H17-H19</f>
        <v>1124.0510029200013</v>
      </c>
      <c r="I29" s="176">
        <f t="shared" si="9"/>
        <v>1.862874529986033</v>
      </c>
      <c r="J29" s="59">
        <f>J17-J19</f>
        <v>327.9616903899996</v>
      </c>
      <c r="K29" s="176">
        <f t="shared" si="10"/>
        <v>0.79652942328918863</v>
      </c>
      <c r="L29" s="59">
        <f t="shared" si="2"/>
        <v>1452.0126933100009</v>
      </c>
      <c r="M29" s="59">
        <f t="shared" si="11"/>
        <v>1.4303651115363303</v>
      </c>
      <c r="N29" s="72"/>
      <c r="O29" s="72"/>
    </row>
    <row r="30" spans="1:16" x14ac:dyDescent="0.2">
      <c r="A30" s="164" t="s">
        <v>60</v>
      </c>
      <c r="B30" s="66"/>
      <c r="C30" s="165"/>
      <c r="D30" s="66"/>
      <c r="E30" s="165"/>
      <c r="F30" s="66"/>
      <c r="G30" s="66"/>
      <c r="H30" s="66"/>
      <c r="I30" s="165"/>
      <c r="J30" s="66"/>
      <c r="K30" s="165"/>
      <c r="L30" s="66"/>
      <c r="M30" s="66"/>
      <c r="N30" s="72"/>
      <c r="O30" s="72"/>
    </row>
    <row r="31" spans="1:16" x14ac:dyDescent="0.2">
      <c r="A31" s="179" t="s">
        <v>100</v>
      </c>
      <c r="B31" s="65">
        <v>207.50567886000002</v>
      </c>
      <c r="C31" s="178">
        <f t="shared" si="3"/>
        <v>0.4364793988273899</v>
      </c>
      <c r="D31" s="65">
        <v>38.611516450000003</v>
      </c>
      <c r="E31" s="178">
        <f t="shared" ref="E31:G40" si="12">D31/D$5*100</f>
        <v>9.9184261104708876E-2</v>
      </c>
      <c r="F31" s="65">
        <f t="shared" si="0"/>
        <v>246.11719531000003</v>
      </c>
      <c r="G31" s="65">
        <f t="shared" si="12"/>
        <v>0.28462776197406947</v>
      </c>
      <c r="H31" s="65">
        <v>354.92272221999997</v>
      </c>
      <c r="I31" s="178">
        <f t="shared" ref="I31:I40" si="13">H31/H$5*100</f>
        <v>0.58820862898514015</v>
      </c>
      <c r="J31" s="65">
        <v>35.880519999999997</v>
      </c>
      <c r="K31" s="178">
        <f t="shared" ref="K31:K40" si="14">J31/J$5*100</f>
        <v>8.7143988887635249E-2</v>
      </c>
      <c r="L31" s="65">
        <f t="shared" si="2"/>
        <v>390.80324221999996</v>
      </c>
      <c r="M31" s="65">
        <f t="shared" ref="M31:M40" si="15">L31/L$5*100</f>
        <v>0.38497688465277524</v>
      </c>
      <c r="N31" s="72"/>
      <c r="O31" s="72"/>
    </row>
    <row r="32" spans="1:16" x14ac:dyDescent="0.2">
      <c r="A32" s="166" t="s">
        <v>74</v>
      </c>
      <c r="B32" s="66">
        <v>688.02073372999996</v>
      </c>
      <c r="C32" s="165">
        <f t="shared" si="3"/>
        <v>1.4472224465811427</v>
      </c>
      <c r="D32" s="66">
        <v>358.86112922000001</v>
      </c>
      <c r="E32" s="165">
        <f t="shared" si="12"/>
        <v>0.92183315273252231</v>
      </c>
      <c r="F32" s="66">
        <f t="shared" si="0"/>
        <v>1046.8818629499999</v>
      </c>
      <c r="G32" s="66">
        <f t="shared" si="12"/>
        <v>1.2106900589671887</v>
      </c>
      <c r="H32" s="66">
        <v>855.07135172000005</v>
      </c>
      <c r="I32" s="165">
        <f t="shared" si="13"/>
        <v>1.4170981906532607</v>
      </c>
      <c r="J32" s="66">
        <v>308.91318766000001</v>
      </c>
      <c r="K32" s="165">
        <f t="shared" si="14"/>
        <v>0.75026580976772417</v>
      </c>
      <c r="L32" s="66">
        <f t="shared" si="2"/>
        <v>1163.9845393800001</v>
      </c>
      <c r="M32" s="66">
        <f t="shared" si="15"/>
        <v>1.1466310750366016</v>
      </c>
      <c r="N32" s="72"/>
      <c r="O32" s="72"/>
    </row>
    <row r="33" spans="1:15" x14ac:dyDescent="0.2">
      <c r="A33" s="179" t="s">
        <v>76</v>
      </c>
      <c r="B33" s="65">
        <v>9.3623682299999995</v>
      </c>
      <c r="C33" s="178">
        <f t="shared" si="3"/>
        <v>1.9693344678957548E-2</v>
      </c>
      <c r="D33" s="65">
        <v>103.16304346</v>
      </c>
      <c r="E33" s="178">
        <f t="shared" si="12"/>
        <v>0.26500254793523054</v>
      </c>
      <c r="F33" s="65">
        <f t="shared" si="0"/>
        <v>112.52541169</v>
      </c>
      <c r="G33" s="65">
        <f t="shared" si="12"/>
        <v>0.13013254134557484</v>
      </c>
      <c r="H33" s="65">
        <v>15.427645259999998</v>
      </c>
      <c r="I33" s="178">
        <f t="shared" si="13"/>
        <v>2.5568027907857449E-2</v>
      </c>
      <c r="J33" s="65">
        <v>123.26349508999999</v>
      </c>
      <c r="K33" s="178">
        <f t="shared" si="14"/>
        <v>0.29937338272617126</v>
      </c>
      <c r="L33" s="65">
        <f t="shared" si="2"/>
        <v>138.69114034999998</v>
      </c>
      <c r="M33" s="65">
        <f t="shared" si="15"/>
        <v>0.13662343955382708</v>
      </c>
      <c r="N33" s="72"/>
      <c r="O33" s="72"/>
    </row>
    <row r="34" spans="1:15" x14ac:dyDescent="0.2">
      <c r="A34" s="166" t="s">
        <v>77</v>
      </c>
      <c r="B34" s="66">
        <v>366.56041284000003</v>
      </c>
      <c r="C34" s="165">
        <f t="shared" si="3"/>
        <v>0.77104428904940603</v>
      </c>
      <c r="D34" s="66">
        <v>310.40940810000001</v>
      </c>
      <c r="E34" s="165">
        <f t="shared" si="12"/>
        <v>0.79737162932248751</v>
      </c>
      <c r="F34" s="66">
        <f t="shared" si="0"/>
        <v>676.96982094000009</v>
      </c>
      <c r="G34" s="66">
        <f t="shared" si="12"/>
        <v>0.78289696425087529</v>
      </c>
      <c r="H34" s="66">
        <v>388.17394254999999</v>
      </c>
      <c r="I34" s="165">
        <f t="shared" si="13"/>
        <v>0.6433154268820318</v>
      </c>
      <c r="J34" s="66">
        <v>372.21739694000001</v>
      </c>
      <c r="K34" s="165">
        <f t="shared" si="14"/>
        <v>0.90401445415852055</v>
      </c>
      <c r="L34" s="66">
        <f t="shared" si="2"/>
        <v>760.39133949000006</v>
      </c>
      <c r="M34" s="66">
        <f t="shared" si="15"/>
        <v>0.74905491400457458</v>
      </c>
      <c r="N34" s="72"/>
      <c r="O34" s="72"/>
    </row>
    <row r="35" spans="1:15" x14ac:dyDescent="0.2">
      <c r="A35" s="179" t="s">
        <v>79</v>
      </c>
      <c r="B35" s="65">
        <v>1263.6794301499999</v>
      </c>
      <c r="C35" s="178">
        <f t="shared" si="3"/>
        <v>2.6580961109721919</v>
      </c>
      <c r="D35" s="65">
        <v>73.83327349999999</v>
      </c>
      <c r="E35" s="178">
        <f t="shared" si="12"/>
        <v>0.18966099626059574</v>
      </c>
      <c r="F35" s="65">
        <f t="shared" si="0"/>
        <v>1337.5127036499998</v>
      </c>
      <c r="G35" s="65">
        <f t="shared" si="12"/>
        <v>1.546796626591975</v>
      </c>
      <c r="H35" s="65">
        <v>1521.1276987199999</v>
      </c>
      <c r="I35" s="178">
        <f t="shared" si="13"/>
        <v>2.5209443694641922</v>
      </c>
      <c r="J35" s="65">
        <v>48.414836360000002</v>
      </c>
      <c r="K35" s="178">
        <f t="shared" si="14"/>
        <v>0.11758642187327606</v>
      </c>
      <c r="L35" s="65">
        <f t="shared" si="2"/>
        <v>1569.5425350799999</v>
      </c>
      <c r="M35" s="65">
        <f t="shared" si="15"/>
        <v>1.5461427393812823</v>
      </c>
      <c r="N35" s="72"/>
      <c r="O35" s="72"/>
    </row>
    <row r="36" spans="1:15" x14ac:dyDescent="0.2">
      <c r="A36" s="166" t="s">
        <v>78</v>
      </c>
      <c r="B36" s="66">
        <v>70.195670620000001</v>
      </c>
      <c r="C36" s="165">
        <f t="shared" si="3"/>
        <v>0.14765361738930807</v>
      </c>
      <c r="D36" s="66">
        <v>284.34607260000001</v>
      </c>
      <c r="E36" s="165">
        <f t="shared" si="12"/>
        <v>0.73042080969230894</v>
      </c>
      <c r="F36" s="66">
        <f t="shared" si="0"/>
        <v>354.54174322</v>
      </c>
      <c r="G36" s="66">
        <f t="shared" si="12"/>
        <v>0.41001776723478545</v>
      </c>
      <c r="H36" s="66">
        <v>87.255737060000001</v>
      </c>
      <c r="I36" s="165">
        <f t="shared" si="13"/>
        <v>0.14460775333323625</v>
      </c>
      <c r="J36" s="66">
        <v>165.48712184999999</v>
      </c>
      <c r="K36" s="165">
        <f t="shared" si="14"/>
        <v>0.40192304647600258</v>
      </c>
      <c r="L36" s="66">
        <f t="shared" si="2"/>
        <v>252.74285891</v>
      </c>
      <c r="M36" s="66">
        <f t="shared" si="15"/>
        <v>0.24897479838878428</v>
      </c>
      <c r="N36" s="72"/>
      <c r="O36" s="72"/>
    </row>
    <row r="37" spans="1:15" x14ac:dyDescent="0.2">
      <c r="A37" s="179" t="s">
        <v>94</v>
      </c>
      <c r="B37" s="65">
        <v>32.966345279999999</v>
      </c>
      <c r="C37" s="178">
        <f t="shared" si="3"/>
        <v>6.9343309775433307E-2</v>
      </c>
      <c r="D37" s="65">
        <v>158.41092159999999</v>
      </c>
      <c r="E37" s="178">
        <f t="shared" si="12"/>
        <v>0.40692186307051831</v>
      </c>
      <c r="F37" s="65">
        <f t="shared" si="0"/>
        <v>191.37726687999998</v>
      </c>
      <c r="G37" s="65">
        <f t="shared" si="12"/>
        <v>0.22132254146711941</v>
      </c>
      <c r="H37" s="65">
        <v>58.993095070000003</v>
      </c>
      <c r="I37" s="178">
        <f t="shared" si="13"/>
        <v>9.7768458873719766E-2</v>
      </c>
      <c r="J37" s="65">
        <v>172.30501094000002</v>
      </c>
      <c r="K37" s="178">
        <f t="shared" si="14"/>
        <v>0.41848183801793376</v>
      </c>
      <c r="L37" s="65">
        <f t="shared" si="2"/>
        <v>231.29810601000003</v>
      </c>
      <c r="M37" s="65">
        <f t="shared" si="15"/>
        <v>0.22784975828754822</v>
      </c>
      <c r="N37" s="72"/>
      <c r="O37" s="72"/>
    </row>
    <row r="38" spans="1:15" x14ac:dyDescent="0.2">
      <c r="A38" s="166" t="s">
        <v>101</v>
      </c>
      <c r="B38" s="66">
        <v>311.55881138999996</v>
      </c>
      <c r="C38" s="165">
        <f t="shared" si="3"/>
        <v>0.65535075204680271</v>
      </c>
      <c r="D38" s="66">
        <v>21.251769380000002</v>
      </c>
      <c r="E38" s="165">
        <f t="shared" si="12"/>
        <v>5.4590993489015818E-2</v>
      </c>
      <c r="F38" s="66">
        <f t="shared" si="0"/>
        <v>332.81058076999994</v>
      </c>
      <c r="G38" s="66">
        <f t="shared" si="12"/>
        <v>0.38488627601391534</v>
      </c>
      <c r="H38" s="66">
        <v>661.84329975999992</v>
      </c>
      <c r="I38" s="165">
        <f t="shared" si="13"/>
        <v>1.0968639525804174</v>
      </c>
      <c r="J38" s="66">
        <v>19.136119099999998</v>
      </c>
      <c r="K38" s="165">
        <f t="shared" si="14"/>
        <v>4.6476409767831253E-2</v>
      </c>
      <c r="L38" s="66">
        <f t="shared" si="2"/>
        <v>680.9794188599999</v>
      </c>
      <c r="M38" s="66">
        <f t="shared" si="15"/>
        <v>0.67082691969530328</v>
      </c>
      <c r="N38" s="72"/>
      <c r="O38" s="72"/>
    </row>
    <row r="39" spans="1:15" x14ac:dyDescent="0.2">
      <c r="A39" s="179" t="s">
        <v>75</v>
      </c>
      <c r="B39" s="65">
        <v>1570.2460166799999</v>
      </c>
      <c r="C39" s="178">
        <f t="shared" si="3"/>
        <v>3.3029459296581583</v>
      </c>
      <c r="D39" s="65">
        <v>190.03544323</v>
      </c>
      <c r="E39" s="178">
        <f t="shared" si="12"/>
        <v>0.48815811326346897</v>
      </c>
      <c r="F39" s="65">
        <f t="shared" si="0"/>
        <v>1760.28145991</v>
      </c>
      <c r="G39" s="65">
        <f t="shared" si="12"/>
        <v>2.0357170564517393</v>
      </c>
      <c r="H39" s="65">
        <v>1083.50178233</v>
      </c>
      <c r="I39" s="178">
        <f t="shared" si="13"/>
        <v>1.7956728549270988</v>
      </c>
      <c r="J39" s="65">
        <v>218.19533966999998</v>
      </c>
      <c r="K39" s="178">
        <f t="shared" si="14"/>
        <v>0.52993691996482428</v>
      </c>
      <c r="L39" s="65">
        <f t="shared" si="2"/>
        <v>1301.697122</v>
      </c>
      <c r="M39" s="65">
        <f t="shared" si="15"/>
        <v>1.2822905458571903</v>
      </c>
      <c r="N39" s="72"/>
      <c r="O39" s="72"/>
    </row>
    <row r="40" spans="1:15" ht="13.5" x14ac:dyDescent="0.25">
      <c r="A40" s="169" t="s">
        <v>80</v>
      </c>
      <c r="B40" s="161">
        <v>17426.56702522</v>
      </c>
      <c r="C40" s="162">
        <f t="shared" si="3"/>
        <v>36.656044984316253</v>
      </c>
      <c r="D40" s="161">
        <v>14280.480896050001</v>
      </c>
      <c r="E40" s="162">
        <f t="shared" si="12"/>
        <v>36.683328605567631</v>
      </c>
      <c r="F40" s="161">
        <f t="shared" si="0"/>
        <v>31707.047921270001</v>
      </c>
      <c r="G40" s="161">
        <f t="shared" si="12"/>
        <v>36.668328181086537</v>
      </c>
      <c r="H40" s="161">
        <v>20966.6421161</v>
      </c>
      <c r="I40" s="162">
        <f t="shared" si="13"/>
        <v>34.747732510314677</v>
      </c>
      <c r="J40" s="161">
        <v>12354.82309736</v>
      </c>
      <c r="K40" s="162">
        <f t="shared" si="14"/>
        <v>30.006492846397968</v>
      </c>
      <c r="L40" s="161">
        <f t="shared" si="2"/>
        <v>33321.465213460004</v>
      </c>
      <c r="M40" s="161">
        <f t="shared" si="15"/>
        <v>32.824686399920459</v>
      </c>
      <c r="N40" s="72"/>
      <c r="O40" s="72"/>
    </row>
    <row r="41" spans="1:15" x14ac:dyDescent="0.2">
      <c r="A41" s="177" t="s">
        <v>60</v>
      </c>
      <c r="B41" s="65"/>
      <c r="C41" s="178"/>
      <c r="D41" s="65"/>
      <c r="E41" s="178"/>
      <c r="F41" s="65"/>
      <c r="G41" s="65"/>
      <c r="H41" s="65"/>
      <c r="I41" s="178"/>
      <c r="J41" s="65"/>
      <c r="K41" s="178"/>
      <c r="L41" s="65"/>
      <c r="M41" s="65"/>
      <c r="N41" s="72"/>
      <c r="O41" s="72"/>
    </row>
    <row r="42" spans="1:15" x14ac:dyDescent="0.2">
      <c r="A42" s="166" t="s">
        <v>102</v>
      </c>
      <c r="B42" s="66">
        <v>620.71636572</v>
      </c>
      <c r="C42" s="165">
        <f t="shared" si="3"/>
        <v>1.30565056166284</v>
      </c>
      <c r="D42" s="66">
        <v>1.85115169</v>
      </c>
      <c r="E42" s="165">
        <f t="shared" ref="E42:G51" si="16">D42/D$5*100</f>
        <v>4.7551904055139248E-3</v>
      </c>
      <c r="F42" s="66">
        <f t="shared" si="0"/>
        <v>622.56751741000005</v>
      </c>
      <c r="G42" s="66">
        <f t="shared" si="16"/>
        <v>0.71998219764761395</v>
      </c>
      <c r="H42" s="66">
        <v>469.96420489000002</v>
      </c>
      <c r="I42" s="165">
        <f t="shared" ref="I42:I55" si="17">H42/H$5*100</f>
        <v>0.77886532285495114</v>
      </c>
      <c r="J42" s="66">
        <v>4.9446573599999999</v>
      </c>
      <c r="K42" s="165">
        <f t="shared" ref="K42:K51" si="18">J42/J$5*100</f>
        <v>1.2009222999917612E-2</v>
      </c>
      <c r="L42" s="66">
        <f t="shared" si="2"/>
        <v>474.90886225000003</v>
      </c>
      <c r="M42" s="66">
        <f t="shared" ref="M42:M51" si="19">L42/L$5*100</f>
        <v>0.46782860153467382</v>
      </c>
      <c r="N42" s="72"/>
      <c r="O42" s="72"/>
    </row>
    <row r="43" spans="1:15" ht="12" customHeight="1" x14ac:dyDescent="0.2">
      <c r="A43" s="179" t="s">
        <v>103</v>
      </c>
      <c r="B43" s="65">
        <v>57.334072849999998</v>
      </c>
      <c r="C43" s="178">
        <f t="shared" si="3"/>
        <v>0.12059979171354508</v>
      </c>
      <c r="D43" s="65">
        <v>323.51222538999997</v>
      </c>
      <c r="E43" s="178">
        <f t="shared" si="16"/>
        <v>0.83102980622889211</v>
      </c>
      <c r="F43" s="65">
        <f t="shared" si="0"/>
        <v>380.84629823999995</v>
      </c>
      <c r="G43" s="65">
        <f t="shared" si="16"/>
        <v>0.44043826107974421</v>
      </c>
      <c r="H43" s="65">
        <v>81.334805369999998</v>
      </c>
      <c r="I43" s="178">
        <f t="shared" si="17"/>
        <v>0.13479507329430998</v>
      </c>
      <c r="J43" s="65">
        <v>344.71919081999999</v>
      </c>
      <c r="K43" s="178">
        <f t="shared" si="18"/>
        <v>0.83722881759162626</v>
      </c>
      <c r="L43" s="65">
        <f t="shared" si="2"/>
        <v>426.05399619000002</v>
      </c>
      <c r="M43" s="65">
        <f t="shared" si="19"/>
        <v>0.41970209667492253</v>
      </c>
      <c r="N43" s="72"/>
      <c r="O43" s="72"/>
    </row>
    <row r="44" spans="1:15" ht="13.5" customHeight="1" x14ac:dyDescent="0.2">
      <c r="A44" s="166" t="s">
        <v>104</v>
      </c>
      <c r="B44" s="66">
        <v>1991.59169436</v>
      </c>
      <c r="C44" s="165">
        <f t="shared" si="3"/>
        <v>4.1892287008220519</v>
      </c>
      <c r="D44" s="66">
        <v>383.70930092000003</v>
      </c>
      <c r="E44" s="165">
        <f t="shared" si="16"/>
        <v>0.98566249113882165</v>
      </c>
      <c r="F44" s="66">
        <f t="shared" si="0"/>
        <v>2375.3009952800003</v>
      </c>
      <c r="G44" s="66">
        <f t="shared" si="16"/>
        <v>2.7469702206291009</v>
      </c>
      <c r="H44" s="66">
        <v>1625.70652817</v>
      </c>
      <c r="I44" s="165">
        <f t="shared" si="17"/>
        <v>2.6942614496074171</v>
      </c>
      <c r="J44" s="66">
        <v>377.6499498</v>
      </c>
      <c r="K44" s="165">
        <f t="shared" si="18"/>
        <v>0.91720864214864251</v>
      </c>
      <c r="L44" s="66">
        <f t="shared" si="2"/>
        <v>2003.35647797</v>
      </c>
      <c r="M44" s="66">
        <f t="shared" si="19"/>
        <v>1.9734890922518991</v>
      </c>
    </row>
    <row r="45" spans="1:15" x14ac:dyDescent="0.2">
      <c r="A45" s="179" t="s">
        <v>81</v>
      </c>
      <c r="B45" s="65">
        <v>128.51560549999999</v>
      </c>
      <c r="C45" s="178">
        <f t="shared" si="3"/>
        <v>0.27032712808994397</v>
      </c>
      <c r="D45" s="65">
        <v>109.59747336000001</v>
      </c>
      <c r="E45" s="178">
        <f t="shared" si="16"/>
        <v>0.28153114442503629</v>
      </c>
      <c r="F45" s="65">
        <f t="shared" si="0"/>
        <v>238.11307886</v>
      </c>
      <c r="G45" s="65">
        <f t="shared" si="16"/>
        <v>0.27537122161380001</v>
      </c>
      <c r="H45" s="65">
        <v>275.29057393999994</v>
      </c>
      <c r="I45" s="178">
        <f t="shared" si="17"/>
        <v>0.45623534626618789</v>
      </c>
      <c r="J45" s="65">
        <v>164.85612130999999</v>
      </c>
      <c r="K45" s="178">
        <f t="shared" si="18"/>
        <v>0.40039051840656964</v>
      </c>
      <c r="L45" s="65">
        <f t="shared" si="2"/>
        <v>440.14669524999994</v>
      </c>
      <c r="M45" s="65">
        <f t="shared" si="19"/>
        <v>0.43358469229938179</v>
      </c>
    </row>
    <row r="46" spans="1:15" x14ac:dyDescent="0.2">
      <c r="A46" s="166" t="s">
        <v>82</v>
      </c>
      <c r="B46" s="66">
        <v>9420.5790606400005</v>
      </c>
      <c r="C46" s="165">
        <f t="shared" si="3"/>
        <v>19.815788693514531</v>
      </c>
      <c r="D46" s="66">
        <v>6377.9885736300002</v>
      </c>
      <c r="E46" s="165">
        <f t="shared" si="16"/>
        <v>16.383611475839032</v>
      </c>
      <c r="F46" s="66">
        <f t="shared" si="0"/>
        <v>15798.567634270001</v>
      </c>
      <c r="G46" s="66">
        <f t="shared" si="16"/>
        <v>18.270608611780865</v>
      </c>
      <c r="H46" s="66">
        <v>9873.51436526</v>
      </c>
      <c r="I46" s="165">
        <f t="shared" si="17"/>
        <v>16.363241867774132</v>
      </c>
      <c r="J46" s="66">
        <v>8321.5988513900011</v>
      </c>
      <c r="K46" s="165">
        <f t="shared" si="18"/>
        <v>20.210892089437067</v>
      </c>
      <c r="L46" s="66">
        <f t="shared" si="2"/>
        <v>18195.113216650003</v>
      </c>
      <c r="M46" s="66">
        <f t="shared" si="19"/>
        <v>17.923848231809725</v>
      </c>
    </row>
    <row r="47" spans="1:15" x14ac:dyDescent="0.2">
      <c r="A47" s="179" t="s">
        <v>83</v>
      </c>
      <c r="B47" s="65">
        <v>1003.91939427</v>
      </c>
      <c r="C47" s="178">
        <f t="shared" si="3"/>
        <v>2.11170188733854</v>
      </c>
      <c r="D47" s="65">
        <v>4907.4853809099995</v>
      </c>
      <c r="E47" s="178">
        <f t="shared" si="16"/>
        <v>12.606221048531726</v>
      </c>
      <c r="F47" s="65">
        <f t="shared" si="0"/>
        <v>5911.4047751799999</v>
      </c>
      <c r="G47" s="65">
        <f t="shared" si="16"/>
        <v>6.8363769104512739</v>
      </c>
      <c r="H47" s="65">
        <v>1877.22667617</v>
      </c>
      <c r="I47" s="178">
        <f t="shared" si="17"/>
        <v>3.1111023903390578</v>
      </c>
      <c r="J47" s="65">
        <v>766.56758281999998</v>
      </c>
      <c r="K47" s="178">
        <f t="shared" si="18"/>
        <v>1.8617834111347189</v>
      </c>
      <c r="L47" s="65">
        <f t="shared" si="2"/>
        <v>2643.7942589899999</v>
      </c>
      <c r="M47" s="65">
        <f t="shared" si="19"/>
        <v>2.6043787961101388</v>
      </c>
    </row>
    <row r="48" spans="1:15" x14ac:dyDescent="0.2">
      <c r="A48" s="166" t="s">
        <v>105</v>
      </c>
      <c r="B48" s="66">
        <v>378.65963116</v>
      </c>
      <c r="C48" s="165">
        <f t="shared" si="3"/>
        <v>0.79649448187115512</v>
      </c>
      <c r="D48" s="66">
        <v>95.696907779999989</v>
      </c>
      <c r="E48" s="165">
        <f t="shared" si="16"/>
        <v>0.24582373242076494</v>
      </c>
      <c r="F48" s="66">
        <f t="shared" si="0"/>
        <v>474.35653894000001</v>
      </c>
      <c r="G48" s="66">
        <f t="shared" si="16"/>
        <v>0.54858028056998553</v>
      </c>
      <c r="H48" s="66">
        <v>633.89532550000001</v>
      </c>
      <c r="I48" s="165">
        <f t="shared" si="17"/>
        <v>1.0505461526955269</v>
      </c>
      <c r="J48" s="66">
        <v>75.130464540000006</v>
      </c>
      <c r="K48" s="165">
        <f t="shared" si="18"/>
        <v>0.18247139024174217</v>
      </c>
      <c r="L48" s="66">
        <f t="shared" si="2"/>
        <v>709.02579004000006</v>
      </c>
      <c r="M48" s="66">
        <f t="shared" si="19"/>
        <v>0.69845515671134539</v>
      </c>
    </row>
    <row r="49" spans="1:13" x14ac:dyDescent="0.2">
      <c r="A49" s="179" t="s">
        <v>84</v>
      </c>
      <c r="B49" s="65">
        <v>2131.51378488</v>
      </c>
      <c r="C49" s="178">
        <f t="shared" si="3"/>
        <v>4.4835488866037911</v>
      </c>
      <c r="D49" s="65">
        <v>950.91262853000001</v>
      </c>
      <c r="E49" s="178">
        <f t="shared" si="16"/>
        <v>2.4426796745478394</v>
      </c>
      <c r="F49" s="65">
        <f t="shared" si="0"/>
        <v>3082.4264134099999</v>
      </c>
      <c r="G49" s="65">
        <f t="shared" si="16"/>
        <v>3.5647413029941948</v>
      </c>
      <c r="H49" s="65">
        <v>2963.7442911499998</v>
      </c>
      <c r="I49" s="178">
        <f t="shared" si="17"/>
        <v>4.911773343942988</v>
      </c>
      <c r="J49" s="65">
        <v>1146.0130134199999</v>
      </c>
      <c r="K49" s="178">
        <f t="shared" si="18"/>
        <v>2.7833527860398304</v>
      </c>
      <c r="L49" s="65">
        <f t="shared" si="2"/>
        <v>4109.7573045699992</v>
      </c>
      <c r="M49" s="65">
        <f t="shared" si="19"/>
        <v>4.0484862786826064</v>
      </c>
    </row>
    <row r="50" spans="1:13" x14ac:dyDescent="0.2">
      <c r="A50" s="166" t="s">
        <v>85</v>
      </c>
      <c r="B50" s="66">
        <v>664.73617114000001</v>
      </c>
      <c r="C50" s="165">
        <f t="shared" si="3"/>
        <v>1.3982443562605453</v>
      </c>
      <c r="D50" s="66">
        <v>551.96580229999995</v>
      </c>
      <c r="E50" s="165">
        <f t="shared" si="16"/>
        <v>1.4178754239576961</v>
      </c>
      <c r="F50" s="66">
        <f t="shared" si="0"/>
        <v>1216.7019734400001</v>
      </c>
      <c r="G50" s="66">
        <f t="shared" si="16"/>
        <v>1.4070823424322929</v>
      </c>
      <c r="H50" s="66">
        <v>558.67255983000007</v>
      </c>
      <c r="I50" s="165">
        <f t="shared" si="17"/>
        <v>0.92588048016133873</v>
      </c>
      <c r="J50" s="66">
        <v>559.90061760999993</v>
      </c>
      <c r="K50" s="165">
        <f t="shared" si="18"/>
        <v>1.3598457658692225</v>
      </c>
      <c r="L50" s="66">
        <f t="shared" si="2"/>
        <v>1118.5731774400001</v>
      </c>
      <c r="M50" s="66">
        <f t="shared" si="19"/>
        <v>1.1018967362215228</v>
      </c>
    </row>
    <row r="51" spans="1:13" ht="13.5" x14ac:dyDescent="0.25">
      <c r="A51" s="181" t="s">
        <v>86</v>
      </c>
      <c r="B51" s="59">
        <f>B16-B17-B40</f>
        <v>1043.8282801799942</v>
      </c>
      <c r="C51" s="176">
        <f t="shared" si="3"/>
        <v>2.1956485370185121</v>
      </c>
      <c r="D51" s="59">
        <f>D16-D17-D40</f>
        <v>1779.8522722399975</v>
      </c>
      <c r="E51" s="176">
        <f t="shared" si="16"/>
        <v>4.5720383120995312</v>
      </c>
      <c r="F51" s="59">
        <f t="shared" si="0"/>
        <v>2823.6805524199917</v>
      </c>
      <c r="G51" s="59">
        <f t="shared" si="16"/>
        <v>3.2655088367665597</v>
      </c>
      <c r="H51" s="59">
        <f>H16-H17-H40</f>
        <v>1738.2575676399974</v>
      </c>
      <c r="I51" s="176">
        <f t="shared" si="17"/>
        <v>2.8807907656326197</v>
      </c>
      <c r="J51" s="59">
        <f>J16-J17-J40</f>
        <v>2114.375871889999</v>
      </c>
      <c r="K51" s="176">
        <f t="shared" si="18"/>
        <v>5.1352418383085352</v>
      </c>
      <c r="L51" s="59">
        <f>L16-L17-L40</f>
        <v>3852.6334395299928</v>
      </c>
      <c r="M51" s="59">
        <f t="shared" si="19"/>
        <v>3.79519578914962</v>
      </c>
    </row>
    <row r="52" spans="1:13" x14ac:dyDescent="0.2">
      <c r="A52" s="164" t="s">
        <v>60</v>
      </c>
      <c r="B52" s="66"/>
      <c r="C52" s="165"/>
      <c r="D52" s="66"/>
      <c r="E52" s="165"/>
      <c r="F52" s="66"/>
      <c r="G52" s="66"/>
      <c r="H52" s="66"/>
      <c r="I52" s="165"/>
      <c r="J52" s="66"/>
      <c r="K52" s="165"/>
      <c r="L52" s="66"/>
      <c r="M52" s="66"/>
    </row>
    <row r="53" spans="1:13" x14ac:dyDescent="0.2">
      <c r="A53" s="179" t="s">
        <v>106</v>
      </c>
      <c r="B53" s="65">
        <v>47.561183419999999</v>
      </c>
      <c r="C53" s="178">
        <f t="shared" si="3"/>
        <v>0.10004293309334841</v>
      </c>
      <c r="D53" s="65">
        <v>38.960904589999998</v>
      </c>
      <c r="E53" s="178">
        <f>D53/D$5*100</f>
        <v>0.10008176028865114</v>
      </c>
      <c r="F53" s="65">
        <f t="shared" si="0"/>
        <v>86.522088010000004</v>
      </c>
      <c r="G53" s="65">
        <f>F53/F$5*100</f>
        <v>0.10006041325390143</v>
      </c>
      <c r="H53" s="65">
        <v>72.6215878</v>
      </c>
      <c r="I53" s="178">
        <f t="shared" si="17"/>
        <v>0.12035477561812435</v>
      </c>
      <c r="J53" s="65">
        <v>96.699911580000006</v>
      </c>
      <c r="K53" s="178">
        <f>J53/J$5*100</f>
        <v>0.23485768935798118</v>
      </c>
      <c r="L53" s="65">
        <f t="shared" si="2"/>
        <v>169.32149938000001</v>
      </c>
      <c r="M53" s="65">
        <f>L53/L$5*100</f>
        <v>0.16679714059115675</v>
      </c>
    </row>
    <row r="54" spans="1:13" x14ac:dyDescent="0.2">
      <c r="A54" s="166" t="s">
        <v>87</v>
      </c>
      <c r="B54" s="66">
        <v>258.45833582</v>
      </c>
      <c r="C54" s="165">
        <f t="shared" si="3"/>
        <v>0.54365615273957446</v>
      </c>
      <c r="D54" s="66">
        <v>111.24996016</v>
      </c>
      <c r="E54" s="165">
        <f>D54/D$5*100</f>
        <v>0.28577600961844374</v>
      </c>
      <c r="F54" s="66">
        <f t="shared" si="0"/>
        <v>369.70829598</v>
      </c>
      <c r="G54" s="66">
        <f>F54/F$5*100</f>
        <v>0.42755746804074968</v>
      </c>
      <c r="H54" s="66">
        <v>410.10473440000004</v>
      </c>
      <c r="I54" s="165">
        <f t="shared" si="17"/>
        <v>0.67966103171104852</v>
      </c>
      <c r="J54" s="66">
        <v>85.846839259999996</v>
      </c>
      <c r="K54" s="165">
        <f>J54/J$5*100</f>
        <v>0.20849853922161801</v>
      </c>
      <c r="L54" s="66">
        <f t="shared" si="2"/>
        <v>495.95157366000001</v>
      </c>
      <c r="M54" s="66">
        <f>L54/L$5*100</f>
        <v>0.48855759405083321</v>
      </c>
    </row>
    <row r="55" spans="1:13" x14ac:dyDescent="0.2">
      <c r="A55" s="179" t="s">
        <v>88</v>
      </c>
      <c r="B55" s="65">
        <v>536.09721065000008</v>
      </c>
      <c r="C55" s="178">
        <f t="shared" si="3"/>
        <v>1.1276577561784451</v>
      </c>
      <c r="D55" s="65">
        <v>1163.79099217</v>
      </c>
      <c r="E55" s="178">
        <f>D55/D$5*100</f>
        <v>2.9895160887600274</v>
      </c>
      <c r="F55" s="65">
        <f t="shared" si="0"/>
        <v>1699.8882028200001</v>
      </c>
      <c r="G55" s="65">
        <f>F55/F$5*100</f>
        <v>1.9658739169579713</v>
      </c>
      <c r="H55" s="65">
        <v>872.15165784999999</v>
      </c>
      <c r="I55" s="178">
        <f t="shared" si="17"/>
        <v>1.4454051510770181</v>
      </c>
      <c r="J55" s="65">
        <v>1350.9984996400001</v>
      </c>
      <c r="K55" s="178">
        <f>J55/J$5*100</f>
        <v>3.2812065778266333</v>
      </c>
      <c r="L55" s="65">
        <f t="shared" si="2"/>
        <v>2223.1501574900003</v>
      </c>
      <c r="M55" s="65">
        <f>L55/L$5*100</f>
        <v>2.1900059397767886</v>
      </c>
    </row>
    <row r="56" spans="1:13" x14ac:dyDescent="0.2">
      <c r="C56" s="142"/>
      <c r="D56" s="142"/>
      <c r="E56" s="142"/>
      <c r="F56" s="142"/>
      <c r="G56" s="142"/>
    </row>
    <row r="57" spans="1:13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</row>
    <row r="58" spans="1:13" x14ac:dyDescent="0.2">
      <c r="C58" s="142"/>
      <c r="D58" s="142"/>
      <c r="E58" s="142"/>
      <c r="F58" s="142"/>
      <c r="G58" s="142"/>
    </row>
    <row r="59" spans="1:13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</row>
    <row r="60" spans="1:13" x14ac:dyDescent="0.2">
      <c r="C60" s="142"/>
      <c r="D60" s="142"/>
      <c r="E60" s="142"/>
      <c r="F60" s="142"/>
      <c r="G60" s="142"/>
    </row>
    <row r="61" spans="1:13" x14ac:dyDescent="0.2">
      <c r="C61" s="142"/>
      <c r="D61" s="142"/>
      <c r="E61" s="142"/>
      <c r="F61" s="142"/>
      <c r="G61" s="142"/>
    </row>
    <row r="62" spans="1:13" x14ac:dyDescent="0.2">
      <c r="C62" s="142"/>
      <c r="D62" s="142"/>
      <c r="E62" s="142"/>
      <c r="F62" s="142"/>
      <c r="G62" s="142"/>
    </row>
    <row r="63" spans="1:13" x14ac:dyDescent="0.2">
      <c r="C63" s="142"/>
      <c r="D63" s="142"/>
      <c r="E63" s="142"/>
      <c r="F63" s="142"/>
      <c r="G63" s="142"/>
    </row>
    <row r="64" spans="1:13" x14ac:dyDescent="0.2">
      <c r="C64" s="142"/>
      <c r="D64" s="142"/>
      <c r="E64" s="142"/>
      <c r="F64" s="142"/>
      <c r="G64" s="142"/>
    </row>
    <row r="65" spans="3:7" x14ac:dyDescent="0.2">
      <c r="C65" s="142"/>
      <c r="D65" s="142"/>
      <c r="E65" s="142"/>
      <c r="F65" s="142"/>
      <c r="G65" s="142"/>
    </row>
    <row r="66" spans="3:7" x14ac:dyDescent="0.2">
      <c r="C66" s="142"/>
      <c r="D66" s="142"/>
      <c r="E66" s="142"/>
      <c r="F66" s="142"/>
      <c r="G66" s="142"/>
    </row>
    <row r="67" spans="3:7" x14ac:dyDescent="0.2">
      <c r="C67" s="142"/>
      <c r="D67" s="142"/>
      <c r="E67" s="142"/>
      <c r="F67" s="142"/>
      <c r="G67" s="142"/>
    </row>
    <row r="68" spans="3:7" x14ac:dyDescent="0.2">
      <c r="C68" s="142"/>
      <c r="D68" s="142"/>
      <c r="E68" s="142"/>
      <c r="F68" s="142"/>
      <c r="G68" s="142"/>
    </row>
    <row r="69" spans="3:7" x14ac:dyDescent="0.2">
      <c r="C69" s="142"/>
      <c r="D69" s="142"/>
      <c r="E69" s="142"/>
      <c r="F69" s="142"/>
      <c r="G69" s="142"/>
    </row>
    <row r="70" spans="3:7" x14ac:dyDescent="0.2">
      <c r="C70" s="142"/>
      <c r="D70" s="142"/>
      <c r="E70" s="142"/>
      <c r="F70" s="142"/>
      <c r="G70" s="142"/>
    </row>
    <row r="71" spans="3:7" x14ac:dyDescent="0.2">
      <c r="C71" s="142"/>
      <c r="D71" s="142"/>
      <c r="E71" s="142"/>
      <c r="F71" s="142"/>
      <c r="G71" s="142"/>
    </row>
    <row r="72" spans="3:7" x14ac:dyDescent="0.2">
      <c r="C72" s="142"/>
      <c r="D72" s="142"/>
      <c r="E72" s="142"/>
      <c r="F72" s="142"/>
      <c r="G72" s="142"/>
    </row>
    <row r="73" spans="3:7" x14ac:dyDescent="0.2">
      <c r="C73" s="142"/>
      <c r="D73" s="142"/>
      <c r="E73" s="142"/>
      <c r="F73" s="142"/>
      <c r="G73" s="142"/>
    </row>
    <row r="74" spans="3:7" x14ac:dyDescent="0.2">
      <c r="C74" s="142"/>
      <c r="D74" s="142"/>
      <c r="E74" s="142"/>
      <c r="F74" s="142"/>
      <c r="G74" s="142"/>
    </row>
    <row r="75" spans="3:7" x14ac:dyDescent="0.2">
      <c r="C75" s="142"/>
      <c r="D75" s="142"/>
      <c r="E75" s="142"/>
      <c r="F75" s="142"/>
      <c r="G75" s="142"/>
    </row>
    <row r="76" spans="3:7" x14ac:dyDescent="0.2">
      <c r="C76" s="142"/>
      <c r="D76" s="142"/>
      <c r="E76" s="142"/>
      <c r="F76" s="142"/>
      <c r="G76" s="142"/>
    </row>
  </sheetData>
  <mergeCells count="4">
    <mergeCell ref="A1:K1"/>
    <mergeCell ref="A3:A4"/>
    <mergeCell ref="B3:G3"/>
    <mergeCell ref="H3:M3"/>
  </mergeCells>
  <printOptions horizontalCentered="1"/>
  <pageMargins left="0.19685039370078741" right="0.19685039370078741" top="0.2" bottom="0.19685039370078741" header="0.2362204724409449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Содержание</vt:lpstr>
      <vt:lpstr>1. Внешнеторговый оборот</vt:lpstr>
      <vt:lpstr>2. Структура экспорта и импорта</vt:lpstr>
      <vt:lpstr>3. Экспорт отдельных товаров</vt:lpstr>
      <vt:lpstr>4. Географическая структура</vt:lpstr>
      <vt:lpstr>'1. Внешнеторговый оборот'!Внешнеторговый_оборот_Республики_Казахстан_в_2018_и_2019_годах</vt:lpstr>
      <vt:lpstr>'1. Внешнеторговый оборот'!Область_печати</vt:lpstr>
      <vt:lpstr>'2. Структура экспорта и импорта'!Область_печати</vt:lpstr>
      <vt:lpstr>'3. Экспорт отдельных товаров'!Область_печати</vt:lpstr>
      <vt:lpstr>'4. Географическая структура'!Область_печати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Елизарова</dc:creator>
  <cp:lastModifiedBy>Оксана Елизарова</cp:lastModifiedBy>
  <cp:lastPrinted>2020-01-09T04:10:22Z</cp:lastPrinted>
  <dcterms:created xsi:type="dcterms:W3CDTF">2014-04-01T03:37:01Z</dcterms:created>
  <dcterms:modified xsi:type="dcterms:W3CDTF">2022-04-06T10:49:59Z</dcterms:modified>
</cp:coreProperties>
</file>