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R_Nurlan_K\Documents\Записка\Zapiska 21\Zap_3q\окончательная\Таблицы на сайт\Trade2\"/>
    </mc:Choice>
  </mc:AlternateContent>
  <bookViews>
    <workbookView xWindow="14385" yWindow="-15" windowWidth="14415" windowHeight="11760" tabRatio="824"/>
  </bookViews>
  <sheets>
    <sheet name="Содержание" sheetId="14" r:id="rId1"/>
    <sheet name="1. Внешнеторговый оборот" sheetId="6" r:id="rId2"/>
    <sheet name="2. Структура экспорта и импорта" sheetId="2" r:id="rId3"/>
    <sheet name="3. Экспорт отдельных товаров" sheetId="8" r:id="rId4"/>
    <sheet name="4. Географическая структура" sheetId="12" r:id="rId5"/>
  </sheets>
  <externalReferences>
    <externalReference r:id="rId6"/>
    <externalReference r:id="rId7"/>
  </externalReferences>
  <definedNames>
    <definedName name="DelKreditor" localSheetId="4">#REF!,#REF!</definedName>
    <definedName name="DelKreditor" localSheetId="0">#REF!,#REF!</definedName>
    <definedName name="DelKreditor">#REF!,#REF!</definedName>
    <definedName name="delstr" localSheetId="4">#REF!,#REF!,#REF!</definedName>
    <definedName name="delstr" localSheetId="0">#REF!,#REF!,#REF!</definedName>
    <definedName name="delstr">#REF!,#REF!,#REF!</definedName>
    <definedName name="DELVD" localSheetId="4">#REF!,#REF!,#REF!,#REF!,#REF!,#REF!,#REF!,#REF!,#REF!,#REF!,#REF!,#REF!,#REF!,#REF!,#REF!,#REF!,#REF!</definedName>
    <definedName name="DELVD" localSheetId="0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4">#REF!,#REF!,#REF!,#REF!,#REF!,#REF!,#REF!,#REF!,#REF!,#REF!,#REF!,#REF!</definedName>
    <definedName name="DelVd1" localSheetId="0">#REF!,#REF!,#REF!,#REF!,#REF!,#REF!,#REF!,#REF!,#REF!,#REF!,#REF!,#REF!</definedName>
    <definedName name="DelVd1">#REF!,#REF!,#REF!,#REF!,#REF!,#REF!,#REF!,#REF!,#REF!,#REF!,#REF!,#REF!</definedName>
    <definedName name="DelZaim" localSheetId="4">#REF!</definedName>
    <definedName name="DelZaim" localSheetId="0">#REF!</definedName>
    <definedName name="DelZaim">#REF!</definedName>
    <definedName name="ghddfg" localSheetId="4">#REF!</definedName>
    <definedName name="ghddfg" localSheetId="0">#REF!</definedName>
    <definedName name="ghddfg">#REF!</definedName>
    <definedName name="kurs1q06" localSheetId="4">[1]банки!#REF!</definedName>
    <definedName name="kurs1q06" localSheetId="0">[1]банки!#REF!</definedName>
    <definedName name="kurs1q06">[1]банки!#REF!</definedName>
    <definedName name="kurs1q07" localSheetId="4">[1]банки!#REF!</definedName>
    <definedName name="kurs1q07" localSheetId="0">[1]банки!#REF!</definedName>
    <definedName name="kurs1q07">[1]банки!#REF!</definedName>
    <definedName name="kurs2q06" localSheetId="4">[1]банки!#REF!</definedName>
    <definedName name="kurs2q06" localSheetId="0">[1]банки!#REF!</definedName>
    <definedName name="kurs2q06">[1]банки!#REF!</definedName>
    <definedName name="kurs2q07" localSheetId="4">[1]банки!#REF!</definedName>
    <definedName name="kurs2q07" localSheetId="0">[1]банки!#REF!</definedName>
    <definedName name="kurs2q07">[1]банки!#REF!</definedName>
    <definedName name="kurs3q06" localSheetId="0">[1]банки!#REF!</definedName>
    <definedName name="kurs3q06">[1]банки!#REF!</definedName>
    <definedName name="kurs3q07" localSheetId="0">[1]банки!#REF!</definedName>
    <definedName name="kurs3q07">[1]банки!#REF!</definedName>
    <definedName name="kurs4q05" localSheetId="0">[1]банки!#REF!</definedName>
    <definedName name="kurs4q05">[1]банки!#REF!</definedName>
    <definedName name="kurs4q06" localSheetId="0">[1]банки!#REF!</definedName>
    <definedName name="kurs4q06">[1]банки!#REF!</definedName>
    <definedName name="kurs4q07" localSheetId="0">[1]банки!#REF!</definedName>
    <definedName name="kurs4q07">[1]банки!#REF!</definedName>
    <definedName name="p_zone" localSheetId="4">#REF!</definedName>
    <definedName name="p_zone" localSheetId="0">#REF!</definedName>
    <definedName name="p_zone">#REF!</definedName>
    <definedName name="p1_col_code" localSheetId="4">#REF!</definedName>
    <definedName name="p1_col_code" localSheetId="0">#REF!</definedName>
    <definedName name="p1_col_code">#REF!</definedName>
    <definedName name="p1_col_name" localSheetId="4">#REF!</definedName>
    <definedName name="p1_col_name" localSheetId="0">#REF!</definedName>
    <definedName name="p1_col_name">#REF!</definedName>
    <definedName name="p1_data" localSheetId="0">#REF!</definedName>
    <definedName name="p1_data">#REF!</definedName>
    <definedName name="p1_str_code" localSheetId="0">#REF!</definedName>
    <definedName name="p1_str_code">#REF!</definedName>
    <definedName name="p1_str_name" localSheetId="0">#REF!</definedName>
    <definedName name="p1_str_name">#REF!</definedName>
    <definedName name="p1_title_periods" localSheetId="0">#REF!</definedName>
    <definedName name="p1_title_periods">#REF!</definedName>
    <definedName name="база" localSheetId="0">#REF!</definedName>
    <definedName name="база">#REF!</definedName>
    <definedName name="_xlnm.Print_Area" localSheetId="1">'1. Внешнеторговый оборот'!$A$1:$R$37</definedName>
    <definedName name="_xlnm.Print_Area" localSheetId="2">'2. Структура экспорта и импорта'!$A$1:$O$30</definedName>
    <definedName name="_xlnm.Print_Area" localSheetId="3">'3. Экспорт отдельных товаров'!$A$1:$H$38</definedName>
    <definedName name="_xlnm.Print_Area" localSheetId="4">'4. Географическая структура'!$A$1:$M$55</definedName>
    <definedName name="р2_графа1_сравн_пред_гр7" localSheetId="4">#REF!</definedName>
    <definedName name="р2_графа1_сравн_пред_гр7" localSheetId="0">#REF!</definedName>
    <definedName name="р2_графа1_сравн_пред_гр7">#REF!</definedName>
    <definedName name="р2_графа7_контроль" localSheetId="4">#REF!</definedName>
    <definedName name="р2_графа7_контроль" localSheetId="0">#REF!</definedName>
    <definedName name="р2_графа7_контроль">#REF!</definedName>
    <definedName name="рр1" localSheetId="4">'[2]р1 СНГ'!#REF!</definedName>
    <definedName name="рр1" localSheetId="0">'[2]р1 СНГ'!#REF!</definedName>
    <definedName name="рр1">'[2]р1 СНГ'!#REF!</definedName>
  </definedNames>
  <calcPr calcId="162913"/>
</workbook>
</file>

<file path=xl/calcChain.xml><?xml version="1.0" encoding="utf-8"?>
<calcChain xmlns="http://schemas.openxmlformats.org/spreadsheetml/2006/main">
  <c r="D51" i="12" l="1"/>
  <c r="B51" i="12"/>
  <c r="J51" i="12"/>
  <c r="H51" i="12"/>
  <c r="O7" i="2" l="1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G31" i="6" l="1"/>
  <c r="J35" i="6"/>
  <c r="J34" i="6"/>
  <c r="J33" i="6"/>
  <c r="J25" i="6"/>
  <c r="J30" i="6" s="1"/>
  <c r="J13" i="6"/>
  <c r="J17" i="6" s="1"/>
  <c r="J8" i="6"/>
  <c r="J7" i="6"/>
  <c r="J6" i="6"/>
  <c r="E29" i="6"/>
  <c r="F13" i="6"/>
  <c r="F17" i="6" s="1"/>
  <c r="C13" i="6"/>
  <c r="C17" i="6" s="1"/>
  <c r="D13" i="6"/>
  <c r="D17" i="6" s="1"/>
  <c r="B13" i="6"/>
  <c r="B17" i="6" s="1"/>
  <c r="P24" i="6" l="1"/>
  <c r="Q24" i="6"/>
  <c r="P26" i="6"/>
  <c r="Q26" i="6"/>
  <c r="Q22" i="6"/>
  <c r="P22" i="6"/>
  <c r="P10" i="6"/>
  <c r="Q10" i="6"/>
  <c r="P12" i="6"/>
  <c r="Q12" i="6"/>
  <c r="Q14" i="6"/>
  <c r="P14" i="6"/>
  <c r="L55" i="12" l="1"/>
  <c r="K55" i="12"/>
  <c r="I55" i="12"/>
  <c r="F55" i="12"/>
  <c r="E55" i="12"/>
  <c r="C55" i="12"/>
  <c r="L54" i="12"/>
  <c r="K54" i="12"/>
  <c r="I54" i="12"/>
  <c r="F54" i="12"/>
  <c r="E54" i="12"/>
  <c r="C54" i="12"/>
  <c r="L53" i="12"/>
  <c r="K53" i="12"/>
  <c r="I53" i="12"/>
  <c r="F53" i="12"/>
  <c r="E53" i="12"/>
  <c r="C53" i="12"/>
  <c r="E51" i="12"/>
  <c r="C51" i="12"/>
  <c r="L50" i="12"/>
  <c r="K50" i="12"/>
  <c r="I50" i="12"/>
  <c r="F50" i="12"/>
  <c r="E50" i="12"/>
  <c r="C50" i="12"/>
  <c r="L49" i="12"/>
  <c r="K49" i="12"/>
  <c r="I49" i="12"/>
  <c r="F49" i="12"/>
  <c r="E49" i="12"/>
  <c r="C49" i="12"/>
  <c r="L48" i="12"/>
  <c r="K48" i="12"/>
  <c r="I48" i="12"/>
  <c r="F48" i="12"/>
  <c r="E48" i="12"/>
  <c r="C48" i="12"/>
  <c r="L47" i="12"/>
  <c r="K47" i="12"/>
  <c r="I47" i="12"/>
  <c r="F47" i="12"/>
  <c r="E47" i="12"/>
  <c r="C47" i="12"/>
  <c r="L46" i="12"/>
  <c r="K46" i="12"/>
  <c r="I46" i="12"/>
  <c r="F46" i="12"/>
  <c r="E46" i="12"/>
  <c r="C46" i="12"/>
  <c r="L45" i="12"/>
  <c r="K45" i="12"/>
  <c r="I45" i="12"/>
  <c r="F45" i="12"/>
  <c r="E45" i="12"/>
  <c r="C45" i="12"/>
  <c r="L44" i="12"/>
  <c r="K44" i="12"/>
  <c r="I44" i="12"/>
  <c r="F44" i="12"/>
  <c r="E44" i="12"/>
  <c r="C44" i="12"/>
  <c r="L43" i="12"/>
  <c r="K43" i="12"/>
  <c r="I43" i="12"/>
  <c r="F43" i="12"/>
  <c r="E43" i="12"/>
  <c r="C43" i="12"/>
  <c r="L42" i="12"/>
  <c r="K42" i="12"/>
  <c r="I42" i="12"/>
  <c r="F42" i="12"/>
  <c r="E42" i="12"/>
  <c r="C42" i="12"/>
  <c r="L40" i="12"/>
  <c r="K40" i="12"/>
  <c r="I40" i="12"/>
  <c r="F40" i="12"/>
  <c r="E40" i="12"/>
  <c r="C40" i="12"/>
  <c r="L39" i="12"/>
  <c r="K39" i="12"/>
  <c r="I39" i="12"/>
  <c r="F39" i="12"/>
  <c r="E39" i="12"/>
  <c r="C39" i="12"/>
  <c r="L38" i="12"/>
  <c r="K38" i="12"/>
  <c r="I38" i="12"/>
  <c r="F38" i="12"/>
  <c r="E38" i="12"/>
  <c r="C38" i="12"/>
  <c r="L37" i="12"/>
  <c r="K37" i="12"/>
  <c r="I37" i="12"/>
  <c r="F37" i="12"/>
  <c r="E37" i="12"/>
  <c r="C37" i="12"/>
  <c r="L36" i="12"/>
  <c r="K36" i="12"/>
  <c r="I36" i="12"/>
  <c r="F36" i="12"/>
  <c r="E36" i="12"/>
  <c r="C36" i="12"/>
  <c r="L35" i="12"/>
  <c r="K35" i="12"/>
  <c r="I35" i="12"/>
  <c r="F35" i="12"/>
  <c r="E35" i="12"/>
  <c r="C35" i="12"/>
  <c r="L34" i="12"/>
  <c r="K34" i="12"/>
  <c r="I34" i="12"/>
  <c r="F34" i="12"/>
  <c r="E34" i="12"/>
  <c r="C34" i="12"/>
  <c r="L33" i="12"/>
  <c r="K33" i="12"/>
  <c r="I33" i="12"/>
  <c r="F33" i="12"/>
  <c r="E33" i="12"/>
  <c r="C33" i="12"/>
  <c r="L32" i="12"/>
  <c r="K32" i="12"/>
  <c r="I32" i="12"/>
  <c r="F32" i="12"/>
  <c r="E32" i="12"/>
  <c r="C32" i="12"/>
  <c r="L31" i="12"/>
  <c r="K31" i="12"/>
  <c r="I31" i="12"/>
  <c r="F31" i="12"/>
  <c r="E31" i="12"/>
  <c r="C31" i="12"/>
  <c r="J29" i="12"/>
  <c r="H29" i="12"/>
  <c r="I29" i="12" s="1"/>
  <c r="D29" i="12"/>
  <c r="B29" i="12"/>
  <c r="C29" i="12" s="1"/>
  <c r="L28" i="12"/>
  <c r="K28" i="12"/>
  <c r="I28" i="12"/>
  <c r="F28" i="12"/>
  <c r="E28" i="12"/>
  <c r="C28" i="12"/>
  <c r="L27" i="12"/>
  <c r="K27" i="12"/>
  <c r="I27" i="12"/>
  <c r="F27" i="12"/>
  <c r="E27" i="12"/>
  <c r="C27" i="12"/>
  <c r="L26" i="12"/>
  <c r="K26" i="12"/>
  <c r="I26" i="12"/>
  <c r="F26" i="12"/>
  <c r="E26" i="12"/>
  <c r="C26" i="12"/>
  <c r="L25" i="12"/>
  <c r="K25" i="12"/>
  <c r="I25" i="12"/>
  <c r="F25" i="12"/>
  <c r="E25" i="12"/>
  <c r="C25" i="12"/>
  <c r="L24" i="12"/>
  <c r="K24" i="12"/>
  <c r="I24" i="12"/>
  <c r="F24" i="12"/>
  <c r="E24" i="12"/>
  <c r="C24" i="12"/>
  <c r="L23" i="12"/>
  <c r="K23" i="12"/>
  <c r="I23" i="12"/>
  <c r="F23" i="12"/>
  <c r="E23" i="12"/>
  <c r="C23" i="12"/>
  <c r="L22" i="12"/>
  <c r="K22" i="12"/>
  <c r="I22" i="12"/>
  <c r="F22" i="12"/>
  <c r="E22" i="12"/>
  <c r="C22" i="12"/>
  <c r="L21" i="12"/>
  <c r="K21" i="12"/>
  <c r="I21" i="12"/>
  <c r="F21" i="12"/>
  <c r="E21" i="12"/>
  <c r="C21" i="12"/>
  <c r="L19" i="12"/>
  <c r="K19" i="12"/>
  <c r="I19" i="12"/>
  <c r="F19" i="12"/>
  <c r="E19" i="12"/>
  <c r="C19" i="12"/>
  <c r="L18" i="12"/>
  <c r="K18" i="12"/>
  <c r="I18" i="12"/>
  <c r="F18" i="12"/>
  <c r="E18" i="12"/>
  <c r="C18" i="12"/>
  <c r="L17" i="12"/>
  <c r="K17" i="12"/>
  <c r="I17" i="12"/>
  <c r="F17" i="12"/>
  <c r="E17" i="12"/>
  <c r="C17" i="12"/>
  <c r="K16" i="12"/>
  <c r="F16" i="12"/>
  <c r="E16" i="12"/>
  <c r="C16" i="12"/>
  <c r="J15" i="12"/>
  <c r="H15" i="12"/>
  <c r="I15" i="12" s="1"/>
  <c r="D15" i="12"/>
  <c r="B15" i="12"/>
  <c r="L14" i="12"/>
  <c r="K14" i="12"/>
  <c r="I14" i="12"/>
  <c r="F14" i="12"/>
  <c r="E14" i="12"/>
  <c r="C14" i="12"/>
  <c r="L13" i="12"/>
  <c r="K13" i="12"/>
  <c r="I13" i="12"/>
  <c r="F13" i="12"/>
  <c r="E13" i="12"/>
  <c r="C13" i="12"/>
  <c r="L12" i="12"/>
  <c r="K12" i="12"/>
  <c r="I12" i="12"/>
  <c r="F12" i="12"/>
  <c r="E12" i="12"/>
  <c r="C12" i="12"/>
  <c r="L11" i="12"/>
  <c r="K11" i="12"/>
  <c r="I11" i="12"/>
  <c r="F11" i="12"/>
  <c r="E11" i="12"/>
  <c r="C11" i="12"/>
  <c r="L10" i="12"/>
  <c r="K10" i="12"/>
  <c r="I10" i="12"/>
  <c r="F10" i="12"/>
  <c r="E10" i="12"/>
  <c r="C10" i="12"/>
  <c r="L9" i="12"/>
  <c r="K9" i="12"/>
  <c r="I9" i="12"/>
  <c r="F9" i="12"/>
  <c r="E9" i="12"/>
  <c r="C9" i="12"/>
  <c r="L8" i="12"/>
  <c r="K8" i="12"/>
  <c r="I8" i="12"/>
  <c r="F8" i="12"/>
  <c r="E8" i="12"/>
  <c r="C8" i="12"/>
  <c r="L6" i="12"/>
  <c r="K6" i="12"/>
  <c r="I6" i="12"/>
  <c r="F6" i="12"/>
  <c r="E6" i="12"/>
  <c r="C6" i="12"/>
  <c r="L5" i="12"/>
  <c r="K5" i="12"/>
  <c r="I5" i="12"/>
  <c r="F5" i="12"/>
  <c r="E5" i="12"/>
  <c r="C5" i="12"/>
  <c r="M5" i="12" l="1"/>
  <c r="E15" i="12"/>
  <c r="C15" i="12"/>
  <c r="L29" i="12"/>
  <c r="M29" i="12" s="1"/>
  <c r="K29" i="12"/>
  <c r="G11" i="12"/>
  <c r="M9" i="12"/>
  <c r="G48" i="12"/>
  <c r="M8" i="12"/>
  <c r="M38" i="12"/>
  <c r="M47" i="12"/>
  <c r="M54" i="12"/>
  <c r="M19" i="12"/>
  <c r="M37" i="12"/>
  <c r="M46" i="12"/>
  <c r="M53" i="12"/>
  <c r="M18" i="12"/>
  <c r="M27" i="12"/>
  <c r="F29" i="12"/>
  <c r="G29" i="12" s="1"/>
  <c r="M17" i="12"/>
  <c r="M26" i="12"/>
  <c r="M10" i="12"/>
  <c r="M24" i="12"/>
  <c r="G36" i="12"/>
  <c r="M44" i="12"/>
  <c r="G12" i="12"/>
  <c r="G13" i="12"/>
  <c r="G16" i="12"/>
  <c r="M21" i="12"/>
  <c r="M22" i="12"/>
  <c r="M23" i="12"/>
  <c r="G33" i="12"/>
  <c r="G34" i="12"/>
  <c r="M40" i="12"/>
  <c r="M42" i="12"/>
  <c r="M43" i="12"/>
  <c r="G50" i="12"/>
  <c r="G32" i="12"/>
  <c r="M39" i="12"/>
  <c r="G49" i="12"/>
  <c r="G8" i="12"/>
  <c r="G9" i="12"/>
  <c r="K15" i="12"/>
  <c r="I16" i="12"/>
  <c r="G26" i="12"/>
  <c r="G27" i="12"/>
  <c r="M36" i="12"/>
  <c r="G46" i="12"/>
  <c r="G47" i="12"/>
  <c r="G53" i="12"/>
  <c r="G54" i="12"/>
  <c r="G55" i="12"/>
  <c r="G6" i="12"/>
  <c r="M14" i="12"/>
  <c r="L15" i="12"/>
  <c r="M15" i="12" s="1"/>
  <c r="G25" i="12"/>
  <c r="M35" i="12"/>
  <c r="G45" i="12"/>
  <c r="M11" i="12"/>
  <c r="M12" i="12"/>
  <c r="M13" i="12"/>
  <c r="G22" i="12"/>
  <c r="G23" i="12"/>
  <c r="G24" i="12"/>
  <c r="M32" i="12"/>
  <c r="M33" i="12"/>
  <c r="M34" i="12"/>
  <c r="G42" i="12"/>
  <c r="G43" i="12"/>
  <c r="M49" i="12"/>
  <c r="M50" i="12"/>
  <c r="G21" i="12"/>
  <c r="M28" i="12"/>
  <c r="M31" i="12"/>
  <c r="G40" i="12"/>
  <c r="M48" i="12"/>
  <c r="M55" i="12"/>
  <c r="M6" i="12"/>
  <c r="G17" i="12"/>
  <c r="G18" i="12"/>
  <c r="G19" i="12"/>
  <c r="M25" i="12"/>
  <c r="G37" i="12"/>
  <c r="G38" i="12"/>
  <c r="M45" i="12"/>
  <c r="I51" i="12"/>
  <c r="K51" i="12"/>
  <c r="F51" i="12"/>
  <c r="G51" i="12" s="1"/>
  <c r="F15" i="12"/>
  <c r="L16" i="12"/>
  <c r="G5" i="12"/>
  <c r="G10" i="12"/>
  <c r="G14" i="12"/>
  <c r="G28" i="12"/>
  <c r="G31" i="12"/>
  <c r="G35" i="12"/>
  <c r="G39" i="12"/>
  <c r="G44" i="12"/>
  <c r="E29" i="12"/>
  <c r="M16" i="12" l="1"/>
  <c r="G15" i="12"/>
  <c r="L51" i="12"/>
  <c r="M51" i="12" s="1"/>
  <c r="E31" i="6" l="1"/>
  <c r="E28" i="6"/>
  <c r="E27" i="6"/>
  <c r="E26" i="6"/>
  <c r="E24" i="6"/>
  <c r="E23" i="6"/>
  <c r="E22" i="6"/>
  <c r="E21" i="6"/>
  <c r="E20" i="6"/>
  <c r="E19" i="6"/>
  <c r="E18" i="6"/>
  <c r="E16" i="6"/>
  <c r="E15" i="6"/>
  <c r="E14" i="6"/>
  <c r="E12" i="6"/>
  <c r="E11" i="6"/>
  <c r="E10" i="6"/>
  <c r="K31" i="6"/>
  <c r="K29" i="6"/>
  <c r="K28" i="6"/>
  <c r="K27" i="6"/>
  <c r="K26" i="6"/>
  <c r="K24" i="6"/>
  <c r="K23" i="6"/>
  <c r="K22" i="6"/>
  <c r="K21" i="6"/>
  <c r="K20" i="6"/>
  <c r="K19" i="6"/>
  <c r="K18" i="6"/>
  <c r="K16" i="6"/>
  <c r="K15" i="6"/>
  <c r="K14" i="6"/>
  <c r="K12" i="6"/>
  <c r="K11" i="6"/>
  <c r="K10" i="6"/>
  <c r="R24" i="6" l="1"/>
  <c r="R26" i="6"/>
  <c r="R14" i="6"/>
  <c r="R22" i="6"/>
  <c r="R12" i="6"/>
  <c r="R10" i="6"/>
  <c r="I25" i="6" l="1"/>
  <c r="H25" i="6"/>
  <c r="I13" i="6"/>
  <c r="H13" i="6"/>
  <c r="K13" i="6" s="1"/>
  <c r="I30" i="6" l="1"/>
  <c r="Q25" i="6"/>
  <c r="I17" i="6"/>
  <c r="Q13" i="6"/>
  <c r="K25" i="6"/>
  <c r="F25" i="6"/>
  <c r="F30" i="6" s="1"/>
  <c r="D25" i="6"/>
  <c r="C25" i="6"/>
  <c r="C30" i="6" s="1"/>
  <c r="B25" i="6"/>
  <c r="B30" i="6" s="1"/>
  <c r="P25" i="6" l="1"/>
  <c r="D30" i="6"/>
  <c r="E30" i="6" s="1"/>
  <c r="E25" i="6"/>
  <c r="R25" i="6" s="1"/>
  <c r="P13" i="6"/>
  <c r="E13" i="6"/>
  <c r="E17" i="6" s="1"/>
  <c r="R13" i="6" l="1"/>
  <c r="H31" i="8" l="1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8" i="8"/>
  <c r="I35" i="6"/>
  <c r="Q35" i="6" s="1"/>
  <c r="I34" i="6"/>
  <c r="Q34" i="6" s="1"/>
  <c r="I33" i="6"/>
  <c r="Q33" i="6" s="1"/>
  <c r="I8" i="6"/>
  <c r="I7" i="6"/>
  <c r="I6" i="6"/>
  <c r="O14" i="6" l="1"/>
  <c r="N14" i="6"/>
  <c r="O12" i="6"/>
  <c r="N12" i="6"/>
  <c r="O10" i="6"/>
  <c r="N10" i="6"/>
  <c r="O26" i="6"/>
  <c r="N26" i="6"/>
  <c r="O24" i="6"/>
  <c r="N24" i="6"/>
  <c r="O22" i="6"/>
  <c r="N22" i="6"/>
  <c r="H30" i="6" l="1"/>
  <c r="K30" i="6" s="1"/>
  <c r="G25" i="6"/>
  <c r="G23" i="6"/>
  <c r="G11" i="6"/>
  <c r="H17" i="6" l="1"/>
  <c r="G19" i="6"/>
  <c r="G20" i="6"/>
  <c r="K17" i="6" l="1"/>
  <c r="H8" i="6"/>
  <c r="K8" i="6" s="1"/>
  <c r="F8" i="6"/>
  <c r="D8" i="6"/>
  <c r="C8" i="6"/>
  <c r="B8" i="6"/>
  <c r="H7" i="6"/>
  <c r="K7" i="6" s="1"/>
  <c r="F7" i="6"/>
  <c r="D7" i="6"/>
  <c r="C7" i="6"/>
  <c r="B7" i="6"/>
  <c r="H6" i="6"/>
  <c r="K6" i="6" s="1"/>
  <c r="F6" i="6"/>
  <c r="D6" i="6"/>
  <c r="C6" i="6"/>
  <c r="B6" i="6"/>
  <c r="G29" i="6"/>
  <c r="G28" i="6"/>
  <c r="G27" i="6"/>
  <c r="M26" i="6"/>
  <c r="L26" i="6"/>
  <c r="G26" i="6"/>
  <c r="M24" i="6"/>
  <c r="L24" i="6"/>
  <c r="G24" i="6"/>
  <c r="M22" i="6"/>
  <c r="L22" i="6"/>
  <c r="G22" i="6"/>
  <c r="G18" i="6"/>
  <c r="G16" i="6"/>
  <c r="G15" i="6"/>
  <c r="M14" i="6"/>
  <c r="L14" i="6"/>
  <c r="G14" i="6"/>
  <c r="G21" i="6"/>
  <c r="M12" i="6"/>
  <c r="L12" i="6"/>
  <c r="G12" i="6"/>
  <c r="M10" i="6"/>
  <c r="L10" i="6"/>
  <c r="G10" i="6"/>
  <c r="H35" i="6"/>
  <c r="K35" i="6" s="1"/>
  <c r="F35" i="6"/>
  <c r="D35" i="6"/>
  <c r="P35" i="6" s="1"/>
  <c r="C35" i="6"/>
  <c r="N35" i="6" s="1"/>
  <c r="B35" i="6"/>
  <c r="H34" i="6"/>
  <c r="K34" i="6" s="1"/>
  <c r="F34" i="6"/>
  <c r="D34" i="6"/>
  <c r="P34" i="6" s="1"/>
  <c r="C34" i="6"/>
  <c r="N34" i="6" s="1"/>
  <c r="B34" i="6"/>
  <c r="H33" i="6"/>
  <c r="K33" i="6" s="1"/>
  <c r="F33" i="6"/>
  <c r="D33" i="6"/>
  <c r="P33" i="6" s="1"/>
  <c r="C33" i="6"/>
  <c r="N33" i="6" s="1"/>
  <c r="B33" i="6"/>
  <c r="E6" i="6" l="1"/>
  <c r="E7" i="6"/>
  <c r="E8" i="6"/>
  <c r="E35" i="6"/>
  <c r="R35" i="6" s="1"/>
  <c r="E34" i="6"/>
  <c r="R34" i="6" s="1"/>
  <c r="E33" i="6"/>
  <c r="R33" i="6" s="1"/>
  <c r="O35" i="6"/>
  <c r="O34" i="6"/>
  <c r="O33" i="6"/>
  <c r="G30" i="6"/>
  <c r="G35" i="6"/>
  <c r="G33" i="6"/>
  <c r="G34" i="6"/>
  <c r="G8" i="6"/>
  <c r="M35" i="6"/>
  <c r="G7" i="6"/>
  <c r="M34" i="6"/>
  <c r="L33" i="6"/>
  <c r="G6" i="6"/>
  <c r="M33" i="6"/>
  <c r="L35" i="6"/>
  <c r="L34" i="6"/>
  <c r="M28" i="2" l="1"/>
  <c r="N28" i="2" s="1"/>
  <c r="M27" i="2"/>
  <c r="M26" i="2"/>
  <c r="M25" i="2"/>
  <c r="M24" i="2"/>
  <c r="M23" i="2"/>
  <c r="M22" i="2"/>
  <c r="N22" i="2" s="1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N18" i="2" l="1"/>
  <c r="N20" i="2"/>
  <c r="N24" i="2"/>
  <c r="N13" i="2"/>
  <c r="N17" i="2"/>
  <c r="N11" i="2"/>
  <c r="G25" i="2"/>
  <c r="G17" i="2"/>
  <c r="G10" i="2"/>
  <c r="G18" i="2"/>
  <c r="G11" i="2"/>
  <c r="G19" i="2"/>
  <c r="G27" i="2"/>
  <c r="G12" i="2"/>
  <c r="G21" i="2"/>
  <c r="G20" i="2"/>
  <c r="G26" i="2"/>
  <c r="G13" i="2"/>
  <c r="G8" i="2"/>
  <c r="G16" i="2"/>
  <c r="G24" i="2"/>
  <c r="N10" i="2"/>
  <c r="G22" i="2"/>
  <c r="N15" i="2"/>
  <c r="N19" i="2"/>
  <c r="N27" i="2"/>
  <c r="G9" i="2"/>
  <c r="N8" i="2"/>
  <c r="G7" i="2"/>
  <c r="G15" i="2"/>
  <c r="G23" i="2"/>
  <c r="N7" i="2"/>
  <c r="N14" i="2"/>
  <c r="N21" i="2"/>
  <c r="N25" i="2"/>
  <c r="G28" i="2"/>
  <c r="G14" i="2"/>
  <c r="N9" i="2"/>
  <c r="N12" i="2"/>
  <c r="N16" i="2"/>
  <c r="N23" i="2"/>
  <c r="N26" i="2"/>
  <c r="L28" i="2" l="1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G13" i="6"/>
  <c r="G17" i="6" s="1"/>
</calcChain>
</file>

<file path=xl/sharedStrings.xml><?xml version="1.0" encoding="utf-8"?>
<sst xmlns="http://schemas.openxmlformats.org/spreadsheetml/2006/main" count="256" uniqueCount="209">
  <si>
    <t>млн. долларов США</t>
  </si>
  <si>
    <t xml:space="preserve"> </t>
  </si>
  <si>
    <t>Структура экспорта и импорта по данным официальной статистики</t>
  </si>
  <si>
    <t>Наименование групп товаров</t>
  </si>
  <si>
    <t>экспорт</t>
  </si>
  <si>
    <t>%</t>
  </si>
  <si>
    <t>импорт</t>
  </si>
  <si>
    <t>Живые животные и продукция животноводства</t>
  </si>
  <si>
    <t>Продукты растительного происхождения</t>
  </si>
  <si>
    <t>Жиры и масла животного или растительного происхождения</t>
  </si>
  <si>
    <t>Продукты пищевой промышленности, алкоголь, табак</t>
  </si>
  <si>
    <t>Минеральные продукты</t>
  </si>
  <si>
    <t>Продукция химической промышленности</t>
  </si>
  <si>
    <t>Пластмассы и изделия из них: каучук</t>
  </si>
  <si>
    <t>Кожсырье, кожа, меховое сырье и изделия</t>
  </si>
  <si>
    <t>Древесина и изделия из древесины</t>
  </si>
  <si>
    <t>Бумажная масса</t>
  </si>
  <si>
    <t>Текстиль и текстильные изделия</t>
  </si>
  <si>
    <t>Обувь и головные уборы, зонты, трости</t>
  </si>
  <si>
    <t>Изделия из камня, гипса, цемента, асбеста</t>
  </si>
  <si>
    <t>Драгоценные и полудрагоценные камни, драгоценные металлы</t>
  </si>
  <si>
    <t>Неблагородные металлы и изделия из них</t>
  </si>
  <si>
    <t>Машины, оборудование, механизмы; электротехническое оборудование</t>
  </si>
  <si>
    <t>Средства наземного, воздушного и водного транспорта</t>
  </si>
  <si>
    <t>Приборы и аппараты оптические, фотографические</t>
  </si>
  <si>
    <t>Разные промышленные товары</t>
  </si>
  <si>
    <t>Произведения искусства; антиквариат</t>
  </si>
  <si>
    <t>Смешанные грузы</t>
  </si>
  <si>
    <t>Всего</t>
  </si>
  <si>
    <t>n1*p1</t>
  </si>
  <si>
    <t>n1*p0</t>
  </si>
  <si>
    <t>n0*p0</t>
  </si>
  <si>
    <t>A</t>
  </si>
  <si>
    <t>B</t>
  </si>
  <si>
    <t>C</t>
  </si>
  <si>
    <t>0201-0208</t>
  </si>
  <si>
    <t>10</t>
  </si>
  <si>
    <t>1101</t>
  </si>
  <si>
    <t>2601</t>
  </si>
  <si>
    <t>2610</t>
  </si>
  <si>
    <t>2701</t>
  </si>
  <si>
    <t>2709</t>
  </si>
  <si>
    <t>2710</t>
  </si>
  <si>
    <t>271121000</t>
  </si>
  <si>
    <t>280470</t>
  </si>
  <si>
    <t>281820</t>
  </si>
  <si>
    <t>Элементы химические радиоактивные и изотопы радиоактивные</t>
  </si>
  <si>
    <t>5201</t>
  </si>
  <si>
    <t>7106</t>
  </si>
  <si>
    <t>7108</t>
  </si>
  <si>
    <t>7202</t>
  </si>
  <si>
    <t>7208-7212</t>
  </si>
  <si>
    <t>7403</t>
  </si>
  <si>
    <t>7601</t>
  </si>
  <si>
    <t>7801</t>
  </si>
  <si>
    <t>7901</t>
  </si>
  <si>
    <t>8108</t>
  </si>
  <si>
    <t>Географическая структура внешней торговли по данным официальной статистики</t>
  </si>
  <si>
    <t>В С Е Г О</t>
  </si>
  <si>
    <t>СHГ</t>
  </si>
  <si>
    <t>в том числе:</t>
  </si>
  <si>
    <t>Беларусь</t>
  </si>
  <si>
    <t>Кыргызстан</t>
  </si>
  <si>
    <t>Российская Федерация</t>
  </si>
  <si>
    <t>Украина</t>
  </si>
  <si>
    <t>ОСТАЛЬHЫЕ СТРАHЫ МИРА</t>
  </si>
  <si>
    <t>ЕВРОПА</t>
  </si>
  <si>
    <t>Еврозона</t>
  </si>
  <si>
    <t>Германия</t>
  </si>
  <si>
    <t>Италия</t>
  </si>
  <si>
    <t>Hидерланды</t>
  </si>
  <si>
    <t>Финляндия</t>
  </si>
  <si>
    <t>Франция</t>
  </si>
  <si>
    <t>Страны вне зоны евро</t>
  </si>
  <si>
    <t>Великобритания</t>
  </si>
  <si>
    <t>Швейцария</t>
  </si>
  <si>
    <t>Венгрия</t>
  </si>
  <si>
    <t>Польша</t>
  </si>
  <si>
    <t>Чехия</t>
  </si>
  <si>
    <t>Румыния</t>
  </si>
  <si>
    <t>АЗИЯ</t>
  </si>
  <si>
    <t>Иран</t>
  </si>
  <si>
    <t>Китай</t>
  </si>
  <si>
    <t>Республика Корея</t>
  </si>
  <si>
    <t>Турция</t>
  </si>
  <si>
    <t>Япония</t>
  </si>
  <si>
    <t>ДРУГИЕ СТРАНЫ</t>
  </si>
  <si>
    <t>Канада</t>
  </si>
  <si>
    <t>США</t>
  </si>
  <si>
    <r>
      <t>Коэффициент товарной концентрации</t>
    </r>
    <r>
      <rPr>
        <b/>
        <i/>
        <vertAlign val="superscript"/>
        <sz val="10"/>
        <rFont val="Times New Roman"/>
        <family val="1"/>
        <charset val="204"/>
      </rPr>
      <t>1</t>
    </r>
  </si>
  <si>
    <t>Код ТНВЭД</t>
  </si>
  <si>
    <t>Наименование товарной группы</t>
  </si>
  <si>
    <t>Армения</t>
  </si>
  <si>
    <t>ЕВРАЗИЙСКИЙ ЭКОНОМИЧЕСКИЙ СОЮЗ</t>
  </si>
  <si>
    <t>Швеция</t>
  </si>
  <si>
    <t>Узбекистан</t>
  </si>
  <si>
    <t>Таджикистан</t>
  </si>
  <si>
    <t>Греция</t>
  </si>
  <si>
    <t>Испания</t>
  </si>
  <si>
    <t>Литва</t>
  </si>
  <si>
    <t>Болгария</t>
  </si>
  <si>
    <t>Хорватия</t>
  </si>
  <si>
    <t>Афганистан</t>
  </si>
  <si>
    <t>Вьетнам</t>
  </si>
  <si>
    <t>Индия</t>
  </si>
  <si>
    <t>ОАЭ</t>
  </si>
  <si>
    <t>Бразилия</t>
  </si>
  <si>
    <t>товарооборот</t>
  </si>
  <si>
    <t>A-C</t>
  </si>
  <si>
    <t>A-B</t>
  </si>
  <si>
    <t>B-C</t>
  </si>
  <si>
    <t xml:space="preserve">в том числе </t>
  </si>
  <si>
    <t>сальдо</t>
  </si>
  <si>
    <t>за счет изменения цены</t>
  </si>
  <si>
    <t>за счет изменения количества</t>
  </si>
  <si>
    <t>Стоимость экспорта</t>
  </si>
  <si>
    <t>Мясо и субпродукты</t>
  </si>
  <si>
    <t>Зерновые</t>
  </si>
  <si>
    <t>Мука</t>
  </si>
  <si>
    <t>Руды и концентраты железные</t>
  </si>
  <si>
    <t>Руды и концентраты хромовые</t>
  </si>
  <si>
    <t>Уголь каменный</t>
  </si>
  <si>
    <t>Нефть и газовый конденсат</t>
  </si>
  <si>
    <t>Продукты нефтепереработки</t>
  </si>
  <si>
    <t>Газ природный</t>
  </si>
  <si>
    <t>Фосфор</t>
  </si>
  <si>
    <t>Глинозем</t>
  </si>
  <si>
    <t>Волокно хлопковое</t>
  </si>
  <si>
    <t>Серебро</t>
  </si>
  <si>
    <t>Золото</t>
  </si>
  <si>
    <t>Ферросплавы</t>
  </si>
  <si>
    <t>Прокат черных металлов</t>
  </si>
  <si>
    <t>Медь рафинированная и сплавы</t>
  </si>
  <si>
    <t>Алюминий необработанный</t>
  </si>
  <si>
    <t>Свинец необработанный</t>
  </si>
  <si>
    <t>Цинк необработанный</t>
  </si>
  <si>
    <t>Титан и изделия из него</t>
  </si>
  <si>
    <t>Экспорт, всего</t>
  </si>
  <si>
    <t>в том числе основной экспортной номенклатуры товаров</t>
  </si>
  <si>
    <t>n0</t>
  </si>
  <si>
    <t>n1</t>
  </si>
  <si>
    <t>p0</t>
  </si>
  <si>
    <t>p1</t>
  </si>
  <si>
    <t>Обозначения:</t>
  </si>
  <si>
    <t>1 квартал</t>
  </si>
  <si>
    <t>2 квартал</t>
  </si>
  <si>
    <t>3 квартал</t>
  </si>
  <si>
    <t>4 квартал</t>
  </si>
  <si>
    <t>1 кв.14 г.</t>
  </si>
  <si>
    <t>4 кв.14г.</t>
  </si>
  <si>
    <t>Внешнеторговый оборот</t>
  </si>
  <si>
    <t>Официальная торговля</t>
  </si>
  <si>
    <t>Челночная торговля</t>
  </si>
  <si>
    <t>Экспорт ФОБ (официальная статистика)*</t>
  </si>
  <si>
    <t>Поправки по методологии платежного баланса</t>
  </si>
  <si>
    <t>Товары в портах</t>
  </si>
  <si>
    <t>Товары на переработку</t>
  </si>
  <si>
    <t>Чистый экспорт товаров в рамках перепродажи товаров за границей</t>
  </si>
  <si>
    <t>Прочие поправки</t>
  </si>
  <si>
    <t>Импорт СИФ (официальная статистика)*</t>
  </si>
  <si>
    <t>Корректировка до цен ФОБ (фрахт)*</t>
  </si>
  <si>
    <t>* данные статистической отчетности по взаимной торговле с государствами-членами Евразийского экономического союза и декларируемые внешнеторговые операции с третьими странами. В данных по официальной торговле стоимость импорта включена в ценах по типу СИФ с учетом расходов на транспортировку грузов до границы Казахстана, которые по классификации платежного баланса отражаются в статье "Услуги"</t>
  </si>
  <si>
    <t>Торговый баланс (сальдо)</t>
  </si>
  <si>
    <t>Основные товары по методологии платежного баланса</t>
  </si>
  <si>
    <t>Немонетарное золото</t>
  </si>
  <si>
    <t>Товары, приобретенные в рамках перепродажи товаров за границей (отрицательный кредит)</t>
  </si>
  <si>
    <t>Товары, проданные в рамках перепродажи товаров за границей</t>
  </si>
  <si>
    <t>Экспорт товаров (кредит)</t>
  </si>
  <si>
    <t>Импорт товаров (дебет)</t>
  </si>
  <si>
    <t>товаро-оборот</t>
  </si>
  <si>
    <r>
      <t>1</t>
    </r>
    <r>
      <rPr>
        <sz val="9"/>
        <rFont val="Times New Roman"/>
        <family val="1"/>
        <charset val="204"/>
      </rPr>
      <t>Коэффициент концентрации рассчитывается как квадратный корень суммы квадратов отношений экспорта\импорта отдельных групп товаров к совокупному их объему. Увеличение коэффициента означает увеличение доли некоторых групп товаров в общем объеме</t>
    </r>
  </si>
  <si>
    <t>2 кв.14г.</t>
  </si>
  <si>
    <t>1 кв.15г.</t>
  </si>
  <si>
    <t>9 мес</t>
  </si>
  <si>
    <t>9мес</t>
  </si>
  <si>
    <t>млн.$</t>
  </si>
  <si>
    <t>ЕВРОПЕЙСКИЙ СОЮЗ</t>
  </si>
  <si>
    <t>3 кв.14г.</t>
  </si>
  <si>
    <t>2 кв.15г.</t>
  </si>
  <si>
    <t>9 мес.14г</t>
  </si>
  <si>
    <t>Содержание:</t>
  </si>
  <si>
    <t xml:space="preserve">Лист 1. </t>
  </si>
  <si>
    <t xml:space="preserve">Лист 2. </t>
  </si>
  <si>
    <t xml:space="preserve">Лист 3. </t>
  </si>
  <si>
    <t xml:space="preserve">Лист 4. </t>
  </si>
  <si>
    <t xml:space="preserve"> Анализ цены и количественных поставок по экспорту отдельных товаров по данным официальной статистики</t>
  </si>
  <si>
    <t xml:space="preserve">Международная торговля товарами Республики Казахстан </t>
  </si>
  <si>
    <t>9 месяцев 2020 года</t>
  </si>
  <si>
    <t>январь-сентябрь 2020 года</t>
  </si>
  <si>
    <t>количественные поставки экспорта за 9м 2020г</t>
  </si>
  <si>
    <t>средневзвешенная контрактная цена товаров за 9м 2020г</t>
  </si>
  <si>
    <t>9 м 2020</t>
  </si>
  <si>
    <t>2020 год</t>
  </si>
  <si>
    <t>9 месяцев 2021года</t>
  </si>
  <si>
    <t>январь-сентябрь 2021 года</t>
  </si>
  <si>
    <t>количественные поставки экспорта за 9м 2021г</t>
  </si>
  <si>
    <t>средневзвешенная контрактная цена товаров за 9м 2021г</t>
  </si>
  <si>
    <t>стоимость объема экспорта за 9 м 2021г в ценах товаров за 9м 2020г</t>
  </si>
  <si>
    <t>Увеличение (+)/ уменьшение (-) экспорта за 9м2021г относительно 9м2020г</t>
  </si>
  <si>
    <t>Внешнеторговый оборот Республики Казахстан в 2020 году и 9 месяцев 2021 года</t>
  </si>
  <si>
    <t>2021 год</t>
  </si>
  <si>
    <t>9 м 2021</t>
  </si>
  <si>
    <t>1 кв.21 г./ 1 кв.20 г. (%)</t>
  </si>
  <si>
    <t>1 кв.21 г./ 4 кв.20 г. (%)</t>
  </si>
  <si>
    <t>2 кв.21г./      2 кв.20г. (%)</t>
  </si>
  <si>
    <t>2 кв.21г./   1 кв.21г. (%)</t>
  </si>
  <si>
    <t>3 кв.21г./ 3 кв.20г. (%)</t>
  </si>
  <si>
    <t>3 кв.21г./   2 кв.21г. (%)</t>
  </si>
  <si>
    <t>9 мес.21г/  9 мес.20г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</si>
</sst>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_р_._-;\-* #,##0.00_р_._-;_-* &quot;-&quot;??_р_._-;_-@_-"/>
    <numFmt numFmtId="165" formatCode="_-* #,##0\ _р_._-;\-* #,##0\ _р_._-;_-* &quot;-&quot;\ _р_._-;_-@_-"/>
    <numFmt numFmtId="166" formatCode="_-* #,##0.00\ _р_._-;\-* #,##0.00\ _р_._-;_-* &quot;-&quot;??\ _р_._-;_-@_-"/>
    <numFmt numFmtId="167" formatCode="0.0"/>
    <numFmt numFmtId="168" formatCode="#,##0.0"/>
    <numFmt numFmtId="169" formatCode="#,##0.00000000"/>
    <numFmt numFmtId="170" formatCode="#,##0.0000000"/>
    <numFmt numFmtId="171" formatCode="0.00000"/>
    <numFmt numFmtId="172" formatCode="0.0%"/>
    <numFmt numFmtId="173" formatCode="#,##0.0000"/>
    <numFmt numFmtId="174" formatCode="#,##0.00000"/>
    <numFmt numFmtId="175" formatCode="#,##0.000000"/>
  </numFmts>
  <fonts count="7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 CYR"/>
      <charset val="204"/>
    </font>
    <font>
      <sz val="11"/>
      <color indexed="8"/>
      <name val="Times New Roman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0"/>
      <color indexed="0"/>
      <name val="Helv"/>
    </font>
    <font>
      <sz val="11"/>
      <color indexed="10"/>
      <name val="Calibri"/>
      <family val="2"/>
      <charset val="204"/>
    </font>
    <font>
      <sz val="8"/>
      <name val="Arial Cyr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0"/>
      <color indexed="16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53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9" tint="-0.249977111117893"/>
      <name val="Times New Roman"/>
      <family val="1"/>
      <charset val="204"/>
    </font>
    <font>
      <sz val="11"/>
      <color theme="1"/>
      <name val="Times New Roman Cyr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indexed="16"/>
      <name val="Times New Roman"/>
      <family val="1"/>
      <charset val="204"/>
    </font>
    <font>
      <sz val="10"/>
      <color theme="9" tint="-0.249977111117893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"/>
      <family val="1"/>
    </font>
    <font>
      <i/>
      <sz val="10"/>
      <name val="Calibri"/>
      <family val="2"/>
      <charset val="204"/>
      <scheme val="minor"/>
    </font>
    <font>
      <b/>
      <sz val="14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u/>
      <sz val="10"/>
      <color theme="10"/>
      <name val="Arial Cyr"/>
      <charset val="204"/>
    </font>
    <font>
      <b/>
      <sz val="10"/>
      <name val="Arial"/>
      <family val="2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62">
    <xf numFmtId="0" fontId="0" fillId="0" borderId="0"/>
    <xf numFmtId="0" fontId="5" fillId="0" borderId="0"/>
    <xf numFmtId="0" fontId="5" fillId="0" borderId="0"/>
    <xf numFmtId="0" fontId="5" fillId="0" borderId="0"/>
    <xf numFmtId="0" fontId="46" fillId="0" borderId="0"/>
    <xf numFmtId="0" fontId="5" fillId="0" borderId="0"/>
    <xf numFmtId="0" fontId="5" fillId="0" borderId="0"/>
    <xf numFmtId="0" fontId="5" fillId="0" borderId="0"/>
    <xf numFmtId="0" fontId="54" fillId="0" borderId="0"/>
    <xf numFmtId="0" fontId="54" fillId="0" borderId="0"/>
    <xf numFmtId="0" fontId="5" fillId="0" borderId="0"/>
    <xf numFmtId="0" fontId="54" fillId="0" borderId="0"/>
    <xf numFmtId="0" fontId="5" fillId="0" borderId="0"/>
    <xf numFmtId="0" fontId="5" fillId="0" borderId="0"/>
    <xf numFmtId="0" fontId="46" fillId="0" borderId="0"/>
    <xf numFmtId="0" fontId="5" fillId="0" borderId="0"/>
    <xf numFmtId="0" fontId="5" fillId="0" borderId="0"/>
    <xf numFmtId="0" fontId="5" fillId="0" borderId="0"/>
    <xf numFmtId="0" fontId="54" fillId="0" borderId="0"/>
    <xf numFmtId="0" fontId="54" fillId="0" borderId="0"/>
    <xf numFmtId="0" fontId="5" fillId="0" borderId="0"/>
    <xf numFmtId="0" fontId="54" fillId="0" borderId="0"/>
    <xf numFmtId="0" fontId="5" fillId="0" borderId="0"/>
    <xf numFmtId="0" fontId="5" fillId="0" borderId="0"/>
    <xf numFmtId="0" fontId="5" fillId="0" borderId="0"/>
    <xf numFmtId="0" fontId="46" fillId="0" borderId="0"/>
    <xf numFmtId="0" fontId="5" fillId="0" borderId="0"/>
    <xf numFmtId="0" fontId="5" fillId="0" borderId="0"/>
    <xf numFmtId="0" fontId="5" fillId="0" borderId="0"/>
    <xf numFmtId="0" fontId="54" fillId="0" borderId="0"/>
    <xf numFmtId="0" fontId="54" fillId="0" borderId="0"/>
    <xf numFmtId="0" fontId="5" fillId="0" borderId="0"/>
    <xf numFmtId="0" fontId="54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6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2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4" fillId="0" borderId="0"/>
    <xf numFmtId="4" fontId="8" fillId="22" borderId="1" applyNumberFormat="0" applyProtection="0">
      <alignment vertical="center"/>
    </xf>
    <xf numFmtId="4" fontId="9" fillId="23" borderId="1" applyNumberFormat="0" applyProtection="0">
      <alignment vertical="center"/>
    </xf>
    <xf numFmtId="4" fontId="8" fillId="23" borderId="1" applyNumberFormat="0" applyProtection="0">
      <alignment horizontal="left" vertical="center" indent="1"/>
    </xf>
    <xf numFmtId="0" fontId="8" fillId="23" borderId="1" applyNumberFormat="0" applyProtection="0">
      <alignment horizontal="left" vertical="top" indent="1"/>
    </xf>
    <xf numFmtId="4" fontId="8" fillId="24" borderId="0" applyNumberFormat="0" applyProtection="0">
      <alignment horizontal="left" vertical="center" indent="1"/>
    </xf>
    <xf numFmtId="4" fontId="10" fillId="4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10" fillId="25" borderId="1" applyNumberFormat="0" applyProtection="0">
      <alignment horizontal="right" vertical="center"/>
    </xf>
    <xf numFmtId="4" fontId="10" fillId="17" borderId="1" applyNumberFormat="0" applyProtection="0">
      <alignment horizontal="right" vertical="center"/>
    </xf>
    <xf numFmtId="4" fontId="10" fillId="21" borderId="1" applyNumberFormat="0" applyProtection="0">
      <alignment horizontal="right" vertical="center"/>
    </xf>
    <xf numFmtId="4" fontId="10" fillId="26" borderId="1" applyNumberFormat="0" applyProtection="0">
      <alignment horizontal="right" vertical="center"/>
    </xf>
    <xf numFmtId="4" fontId="10" fillId="15" borderId="1" applyNumberFormat="0" applyProtection="0">
      <alignment horizontal="right" vertical="center"/>
    </xf>
    <xf numFmtId="4" fontId="10" fillId="27" borderId="1" applyNumberFormat="0" applyProtection="0">
      <alignment horizontal="right" vertical="center"/>
    </xf>
    <xf numFmtId="4" fontId="10" fillId="14" borderId="1" applyNumberFormat="0" applyProtection="0">
      <alignment horizontal="right" vertical="center"/>
    </xf>
    <xf numFmtId="4" fontId="8" fillId="28" borderId="2" applyNumberFormat="0" applyProtection="0">
      <alignment horizontal="left" vertical="center" indent="1"/>
    </xf>
    <xf numFmtId="4" fontId="10" fillId="29" borderId="0" applyNumberFormat="0" applyProtection="0">
      <alignment horizontal="left" vertical="center" indent="1"/>
    </xf>
    <xf numFmtId="4" fontId="11" fillId="30" borderId="0" applyNumberFormat="0" applyProtection="0">
      <alignment horizontal="left" vertical="center" indent="1"/>
    </xf>
    <xf numFmtId="4" fontId="11" fillId="30" borderId="0" applyNumberFormat="0" applyProtection="0">
      <alignment horizontal="left" vertical="center" indent="1"/>
    </xf>
    <xf numFmtId="4" fontId="11" fillId="30" borderId="0" applyNumberFormat="0" applyProtection="0">
      <alignment horizontal="left" vertical="center" indent="1"/>
    </xf>
    <xf numFmtId="4" fontId="11" fillId="30" borderId="0" applyNumberFormat="0" applyProtection="0">
      <alignment horizontal="left" vertical="center" indent="1"/>
    </xf>
    <xf numFmtId="4" fontId="11" fillId="30" borderId="0" applyNumberFormat="0" applyProtection="0">
      <alignment horizontal="left" vertical="center" indent="1"/>
    </xf>
    <xf numFmtId="4" fontId="10" fillId="3" borderId="1" applyNumberFormat="0" applyProtection="0">
      <alignment horizontal="right" vertical="center"/>
    </xf>
    <xf numFmtId="4" fontId="12" fillId="29" borderId="0" applyNumberFormat="0" applyProtection="0">
      <alignment horizontal="left" vertical="center" indent="1"/>
    </xf>
    <xf numFmtId="4" fontId="12" fillId="29" borderId="0" applyNumberFormat="0" applyProtection="0">
      <alignment horizontal="left" vertical="center" indent="1"/>
    </xf>
    <xf numFmtId="4" fontId="12" fillId="29" borderId="0" applyNumberFormat="0" applyProtection="0">
      <alignment horizontal="left" vertical="center" indent="1"/>
    </xf>
    <xf numFmtId="4" fontId="12" fillId="29" borderId="0" applyNumberFormat="0" applyProtection="0">
      <alignment horizontal="left" vertical="center" indent="1"/>
    </xf>
    <xf numFmtId="4" fontId="12" fillId="29" borderId="0" applyNumberFormat="0" applyProtection="0">
      <alignment horizontal="left" vertical="center" indent="1"/>
    </xf>
    <xf numFmtId="4" fontId="12" fillId="24" borderId="0" applyNumberFormat="0" applyProtection="0">
      <alignment horizontal="left" vertical="center" indent="1"/>
    </xf>
    <xf numFmtId="4" fontId="12" fillId="24" borderId="0" applyNumberFormat="0" applyProtection="0">
      <alignment horizontal="left" vertical="center" indent="1"/>
    </xf>
    <xf numFmtId="4" fontId="12" fillId="24" borderId="0" applyNumberFormat="0" applyProtection="0">
      <alignment horizontal="left" vertical="center" indent="1"/>
    </xf>
    <xf numFmtId="4" fontId="12" fillId="24" borderId="0" applyNumberFormat="0" applyProtection="0">
      <alignment horizontal="left" vertical="center" indent="1"/>
    </xf>
    <xf numFmtId="4" fontId="12" fillId="24" borderId="0" applyNumberFormat="0" applyProtection="0">
      <alignment horizontal="left" vertical="center" indent="1"/>
    </xf>
    <xf numFmtId="0" fontId="5" fillId="30" borderId="1" applyNumberFormat="0" applyProtection="0">
      <alignment horizontal="left" vertical="center" indent="1"/>
    </xf>
    <xf numFmtId="0" fontId="5" fillId="30" borderId="1" applyNumberFormat="0" applyProtection="0">
      <alignment horizontal="left" vertical="center" indent="1"/>
    </xf>
    <xf numFmtId="0" fontId="5" fillId="30" borderId="1" applyNumberFormat="0" applyProtection="0">
      <alignment horizontal="left" vertical="center" indent="1"/>
    </xf>
    <xf numFmtId="0" fontId="5" fillId="30" borderId="1" applyNumberFormat="0" applyProtection="0">
      <alignment horizontal="left" vertical="center" indent="1"/>
    </xf>
    <xf numFmtId="0" fontId="5" fillId="30" borderId="1" applyNumberFormat="0" applyProtection="0">
      <alignment horizontal="left" vertical="center" indent="1"/>
    </xf>
    <xf numFmtId="0" fontId="5" fillId="30" borderId="1" applyNumberFormat="0" applyProtection="0">
      <alignment horizontal="left" vertical="top" indent="1"/>
    </xf>
    <xf numFmtId="0" fontId="5" fillId="30" borderId="1" applyNumberFormat="0" applyProtection="0">
      <alignment horizontal="left" vertical="top" indent="1"/>
    </xf>
    <xf numFmtId="0" fontId="5" fillId="30" borderId="1" applyNumberFormat="0" applyProtection="0">
      <alignment horizontal="left" vertical="top" indent="1"/>
    </xf>
    <xf numFmtId="0" fontId="5" fillId="30" borderId="1" applyNumberFormat="0" applyProtection="0">
      <alignment horizontal="left" vertical="top" indent="1"/>
    </xf>
    <xf numFmtId="0" fontId="5" fillId="30" borderId="1" applyNumberFormat="0" applyProtection="0">
      <alignment horizontal="left" vertical="top" indent="1"/>
    </xf>
    <xf numFmtId="0" fontId="5" fillId="24" borderId="1" applyNumberFormat="0" applyProtection="0">
      <alignment horizontal="left" vertical="center" indent="1"/>
    </xf>
    <xf numFmtId="0" fontId="5" fillId="24" borderId="1" applyNumberFormat="0" applyProtection="0">
      <alignment horizontal="left" vertical="center" indent="1"/>
    </xf>
    <xf numFmtId="0" fontId="5" fillId="24" borderId="1" applyNumberFormat="0" applyProtection="0">
      <alignment horizontal="left" vertical="center" indent="1"/>
    </xf>
    <xf numFmtId="0" fontId="5" fillId="24" borderId="1" applyNumberFormat="0" applyProtection="0">
      <alignment horizontal="left" vertical="center" indent="1"/>
    </xf>
    <xf numFmtId="0" fontId="5" fillId="24" borderId="1" applyNumberFormat="0" applyProtection="0">
      <alignment horizontal="left" vertical="center" indent="1"/>
    </xf>
    <xf numFmtId="0" fontId="5" fillId="24" borderId="1" applyNumberFormat="0" applyProtection="0">
      <alignment horizontal="left" vertical="top" indent="1"/>
    </xf>
    <xf numFmtId="0" fontId="5" fillId="24" borderId="1" applyNumberFormat="0" applyProtection="0">
      <alignment horizontal="left" vertical="top" indent="1"/>
    </xf>
    <xf numFmtId="0" fontId="5" fillId="24" borderId="1" applyNumberFormat="0" applyProtection="0">
      <alignment horizontal="left" vertical="top" indent="1"/>
    </xf>
    <xf numFmtId="0" fontId="5" fillId="24" borderId="1" applyNumberFormat="0" applyProtection="0">
      <alignment horizontal="left" vertical="top" indent="1"/>
    </xf>
    <xf numFmtId="0" fontId="5" fillId="24" borderId="1" applyNumberFormat="0" applyProtection="0">
      <alignment horizontal="left" vertical="top" indent="1"/>
    </xf>
    <xf numFmtId="0" fontId="5" fillId="31" borderId="1" applyNumberFormat="0" applyProtection="0">
      <alignment horizontal="left" vertical="center" indent="1"/>
    </xf>
    <xf numFmtId="0" fontId="5" fillId="31" borderId="1" applyNumberFormat="0" applyProtection="0">
      <alignment horizontal="left" vertical="center" indent="1"/>
    </xf>
    <xf numFmtId="0" fontId="5" fillId="31" borderId="1" applyNumberFormat="0" applyProtection="0">
      <alignment horizontal="left" vertical="center" indent="1"/>
    </xf>
    <xf numFmtId="0" fontId="5" fillId="31" borderId="1" applyNumberFormat="0" applyProtection="0">
      <alignment horizontal="left" vertical="center" indent="1"/>
    </xf>
    <xf numFmtId="0" fontId="5" fillId="31" borderId="1" applyNumberFormat="0" applyProtection="0">
      <alignment horizontal="left" vertical="center" indent="1"/>
    </xf>
    <xf numFmtId="0" fontId="5" fillId="31" borderId="1" applyNumberFormat="0" applyProtection="0">
      <alignment horizontal="left" vertical="top" indent="1"/>
    </xf>
    <xf numFmtId="0" fontId="5" fillId="31" borderId="1" applyNumberFormat="0" applyProtection="0">
      <alignment horizontal="left" vertical="top" indent="1"/>
    </xf>
    <xf numFmtId="0" fontId="5" fillId="31" borderId="1" applyNumberFormat="0" applyProtection="0">
      <alignment horizontal="left" vertical="top" indent="1"/>
    </xf>
    <xf numFmtId="0" fontId="5" fillId="31" borderId="1" applyNumberFormat="0" applyProtection="0">
      <alignment horizontal="left" vertical="top" indent="1"/>
    </xf>
    <xf numFmtId="0" fontId="5" fillId="31" borderId="1" applyNumberFormat="0" applyProtection="0">
      <alignment horizontal="left" vertical="top" indent="1"/>
    </xf>
    <xf numFmtId="0" fontId="5" fillId="32" borderId="1" applyNumberFormat="0" applyProtection="0">
      <alignment horizontal="left" vertical="center" indent="1"/>
    </xf>
    <xf numFmtId="0" fontId="5" fillId="32" borderId="1" applyNumberFormat="0" applyProtection="0">
      <alignment horizontal="left" vertical="center" indent="1"/>
    </xf>
    <xf numFmtId="0" fontId="5" fillId="32" borderId="1" applyNumberFormat="0" applyProtection="0">
      <alignment horizontal="left" vertical="center" indent="1"/>
    </xf>
    <xf numFmtId="0" fontId="5" fillId="32" borderId="1" applyNumberFormat="0" applyProtection="0">
      <alignment horizontal="left" vertical="center" indent="1"/>
    </xf>
    <xf numFmtId="0" fontId="5" fillId="32" borderId="1" applyNumberFormat="0" applyProtection="0">
      <alignment horizontal="left" vertical="center" indent="1"/>
    </xf>
    <xf numFmtId="0" fontId="5" fillId="32" borderId="1" applyNumberFormat="0" applyProtection="0">
      <alignment horizontal="left" vertical="top" indent="1"/>
    </xf>
    <xf numFmtId="0" fontId="5" fillId="32" borderId="1" applyNumberFormat="0" applyProtection="0">
      <alignment horizontal="left" vertical="top" indent="1"/>
    </xf>
    <xf numFmtId="0" fontId="5" fillId="32" borderId="1" applyNumberFormat="0" applyProtection="0">
      <alignment horizontal="left" vertical="top" indent="1"/>
    </xf>
    <xf numFmtId="0" fontId="5" fillId="32" borderId="1" applyNumberFormat="0" applyProtection="0">
      <alignment horizontal="left" vertical="top" indent="1"/>
    </xf>
    <xf numFmtId="0" fontId="5" fillId="32" borderId="1" applyNumberFormat="0" applyProtection="0">
      <alignment horizontal="left" vertical="top" indent="1"/>
    </xf>
    <xf numFmtId="4" fontId="10" fillId="33" borderId="1" applyNumberFormat="0" applyProtection="0">
      <alignment vertical="center"/>
    </xf>
    <xf numFmtId="4" fontId="13" fillId="33" borderId="1" applyNumberFormat="0" applyProtection="0">
      <alignment vertical="center"/>
    </xf>
    <xf numFmtId="4" fontId="10" fillId="33" borderId="1" applyNumberFormat="0" applyProtection="0">
      <alignment horizontal="left" vertical="center" indent="1"/>
    </xf>
    <xf numFmtId="0" fontId="10" fillId="33" borderId="1" applyNumberFormat="0" applyProtection="0">
      <alignment horizontal="left" vertical="top" indent="1"/>
    </xf>
    <xf numFmtId="4" fontId="10" fillId="29" borderId="1" applyNumberFormat="0" applyProtection="0">
      <alignment horizontal="right" vertical="center"/>
    </xf>
    <xf numFmtId="4" fontId="13" fillId="29" borderId="1" applyNumberFormat="0" applyProtection="0">
      <alignment horizontal="right" vertical="center"/>
    </xf>
    <xf numFmtId="4" fontId="10" fillId="3" borderId="1" applyNumberFormat="0" applyProtection="0">
      <alignment horizontal="left" vertical="center" indent="1"/>
    </xf>
    <xf numFmtId="0" fontId="10" fillId="24" borderId="1" applyNumberFormat="0" applyProtection="0">
      <alignment horizontal="left" vertical="top" indent="1"/>
    </xf>
    <xf numFmtId="4" fontId="14" fillId="34" borderId="0" applyNumberFormat="0" applyProtection="0">
      <alignment horizontal="left" vertical="center" indent="1"/>
    </xf>
    <xf numFmtId="4" fontId="14" fillId="34" borderId="0" applyNumberFormat="0" applyProtection="0">
      <alignment horizontal="left" vertical="center" indent="1"/>
    </xf>
    <xf numFmtId="4" fontId="14" fillId="34" borderId="0" applyNumberFormat="0" applyProtection="0">
      <alignment horizontal="left" vertical="center" indent="1"/>
    </xf>
    <xf numFmtId="4" fontId="14" fillId="34" borderId="0" applyNumberFormat="0" applyProtection="0">
      <alignment horizontal="left" vertical="center" indent="1"/>
    </xf>
    <xf numFmtId="4" fontId="14" fillId="34" borderId="0" applyNumberFormat="0" applyProtection="0">
      <alignment horizontal="left" vertical="center" indent="1"/>
    </xf>
    <xf numFmtId="4" fontId="15" fillId="29" borderId="1" applyNumberFormat="0" applyProtection="0">
      <alignment horizontal="right" vertical="center"/>
    </xf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0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3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16" fillId="12" borderId="3" applyNumberFormat="0" applyAlignment="0" applyProtection="0"/>
    <xf numFmtId="0" fontId="16" fillId="12" borderId="3" applyNumberFormat="0" applyAlignment="0" applyProtection="0"/>
    <xf numFmtId="0" fontId="16" fillId="12" borderId="3" applyNumberFormat="0" applyAlignment="0" applyProtection="0"/>
    <xf numFmtId="0" fontId="16" fillId="12" borderId="3" applyNumberFormat="0" applyAlignment="0" applyProtection="0"/>
    <xf numFmtId="0" fontId="16" fillId="12" borderId="3" applyNumberFormat="0" applyAlignment="0" applyProtection="0"/>
    <xf numFmtId="0" fontId="16" fillId="12" borderId="3" applyNumberFormat="0" applyAlignment="0" applyProtection="0"/>
    <xf numFmtId="0" fontId="17" fillId="16" borderId="4" applyNumberFormat="0" applyAlignment="0" applyProtection="0"/>
    <xf numFmtId="0" fontId="17" fillId="16" borderId="4" applyNumberFormat="0" applyAlignment="0" applyProtection="0"/>
    <xf numFmtId="0" fontId="17" fillId="9" borderId="4" applyNumberFormat="0" applyAlignment="0" applyProtection="0"/>
    <xf numFmtId="0" fontId="17" fillId="16" borderId="4" applyNumberFormat="0" applyAlignment="0" applyProtection="0"/>
    <xf numFmtId="0" fontId="17" fillId="16" borderId="4" applyNumberFormat="0" applyAlignment="0" applyProtection="0"/>
    <xf numFmtId="0" fontId="17" fillId="16" borderId="4" applyNumberFormat="0" applyAlignment="0" applyProtection="0"/>
    <xf numFmtId="0" fontId="17" fillId="16" borderId="4" applyNumberFormat="0" applyAlignment="0" applyProtection="0"/>
    <xf numFmtId="0" fontId="17" fillId="16" borderId="4" applyNumberFormat="0" applyAlignment="0" applyProtection="0"/>
    <xf numFmtId="0" fontId="18" fillId="16" borderId="3" applyNumberFormat="0" applyAlignment="0" applyProtection="0"/>
    <xf numFmtId="0" fontId="18" fillId="16" borderId="3" applyNumberFormat="0" applyAlignment="0" applyProtection="0"/>
    <xf numFmtId="0" fontId="48" fillId="9" borderId="3" applyNumberFormat="0" applyAlignment="0" applyProtection="0"/>
    <xf numFmtId="0" fontId="18" fillId="16" borderId="3" applyNumberFormat="0" applyAlignment="0" applyProtection="0"/>
    <xf numFmtId="0" fontId="18" fillId="16" borderId="3" applyNumberFormat="0" applyAlignment="0" applyProtection="0"/>
    <xf numFmtId="0" fontId="18" fillId="16" borderId="3" applyNumberFormat="0" applyAlignment="0" applyProtection="0"/>
    <xf numFmtId="0" fontId="18" fillId="16" borderId="3" applyNumberFormat="0" applyAlignment="0" applyProtection="0"/>
    <xf numFmtId="0" fontId="18" fillId="16" borderId="3" applyNumberFormat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49" fillId="0" borderId="6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50" fillId="0" borderId="8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51" fillId="0" borderId="10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3" fillId="37" borderId="13" applyNumberFormat="0" applyAlignment="0" applyProtection="0"/>
    <xf numFmtId="0" fontId="23" fillId="37" borderId="13" applyNumberFormat="0" applyAlignment="0" applyProtection="0"/>
    <xf numFmtId="0" fontId="23" fillId="37" borderId="13" applyNumberFormat="0" applyAlignment="0" applyProtection="0"/>
    <xf numFmtId="0" fontId="23" fillId="37" borderId="13" applyNumberFormat="0" applyAlignment="0" applyProtection="0"/>
    <xf numFmtId="0" fontId="23" fillId="37" borderId="13" applyNumberFormat="0" applyAlignment="0" applyProtection="0"/>
    <xf numFmtId="0" fontId="23" fillId="37" borderId="13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1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5" fillId="0" borderId="0"/>
    <xf numFmtId="0" fontId="26" fillId="0" borderId="0"/>
    <xf numFmtId="0" fontId="5" fillId="0" borderId="0"/>
    <xf numFmtId="0" fontId="5" fillId="0" borderId="0"/>
    <xf numFmtId="0" fontId="55" fillId="0" borderId="0"/>
    <xf numFmtId="0" fontId="5" fillId="0" borderId="0"/>
    <xf numFmtId="0" fontId="4" fillId="0" borderId="0"/>
    <xf numFmtId="0" fontId="26" fillId="0" borderId="0"/>
    <xf numFmtId="0" fontId="4" fillId="0" borderId="0"/>
    <xf numFmtId="0" fontId="47" fillId="0" borderId="0"/>
    <xf numFmtId="0" fontId="5" fillId="0" borderId="0"/>
    <xf numFmtId="0" fontId="56" fillId="0" borderId="0"/>
    <xf numFmtId="0" fontId="47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4" fillId="0" borderId="0"/>
    <xf numFmtId="0" fontId="5" fillId="0" borderId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8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" fillId="7" borderId="14" applyNumberFormat="0" applyFont="0" applyAlignment="0" applyProtection="0"/>
    <xf numFmtId="0" fontId="6" fillId="7" borderId="14" applyNumberFormat="0" applyFont="0" applyAlignment="0" applyProtection="0"/>
    <xf numFmtId="0" fontId="5" fillId="7" borderId="14" applyNumberFormat="0" applyFont="0" applyAlignment="0" applyProtection="0"/>
    <xf numFmtId="0" fontId="6" fillId="7" borderId="14" applyNumberFormat="0" applyFont="0" applyAlignment="0" applyProtection="0"/>
    <xf numFmtId="0" fontId="6" fillId="7" borderId="14" applyNumberFormat="0" applyFont="0" applyAlignment="0" applyProtection="0"/>
    <xf numFmtId="0" fontId="6" fillId="7" borderId="14" applyNumberFormat="0" applyFont="0" applyAlignment="0" applyProtection="0"/>
    <xf numFmtId="0" fontId="6" fillId="7" borderId="14" applyNumberFormat="0" applyFont="0" applyAlignment="0" applyProtection="0"/>
    <xf numFmtId="0" fontId="6" fillId="7" borderId="14" applyNumberFormat="0" applyFont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53" fillId="0" borderId="16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1" fillId="0" borderId="0"/>
    <xf numFmtId="0" fontId="32" fillId="0" borderId="0"/>
    <xf numFmtId="0" fontId="32" fillId="0" borderId="0"/>
    <xf numFmtId="0" fontId="32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27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56" fillId="0" borderId="0"/>
    <xf numFmtId="0" fontId="56" fillId="0" borderId="0"/>
    <xf numFmtId="0" fontId="58" fillId="0" borderId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5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35" borderId="0" applyNumberFormat="0" applyBorder="0" applyAlignment="0" applyProtection="0"/>
    <xf numFmtId="0" fontId="7" fillId="2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6" borderId="0" applyNumberFormat="0" applyBorder="0" applyAlignment="0" applyProtection="0"/>
    <xf numFmtId="0" fontId="16" fillId="12" borderId="3" applyNumberFormat="0" applyAlignment="0" applyProtection="0"/>
    <xf numFmtId="0" fontId="17" fillId="16" borderId="4" applyNumberFormat="0" applyAlignment="0" applyProtection="0"/>
    <xf numFmtId="0" fontId="18" fillId="16" borderId="3" applyNumberFormat="0" applyAlignment="0" applyProtection="0"/>
    <xf numFmtId="0" fontId="19" fillId="0" borderId="5" applyNumberFormat="0" applyFill="0" applyAlignment="0" applyProtection="0"/>
    <xf numFmtId="0" fontId="20" fillId="0" borderId="7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37" borderId="13" applyNumberFormat="0" applyAlignment="0" applyProtection="0"/>
    <xf numFmtId="0" fontId="59" fillId="7" borderId="14" applyNumberFormat="0" applyFont="0" applyAlignment="0" applyProtection="0"/>
    <xf numFmtId="0" fontId="5" fillId="7" borderId="14" applyNumberFormat="0" applyFont="0" applyAlignment="0" applyProtection="0"/>
    <xf numFmtId="0" fontId="24" fillId="0" borderId="0" applyNumberFormat="0" applyFill="0" applyBorder="0" applyAlignment="0" applyProtection="0"/>
    <xf numFmtId="0" fontId="59" fillId="0" borderId="0"/>
    <xf numFmtId="0" fontId="3" fillId="0" borderId="0"/>
    <xf numFmtId="0" fontId="25" fillId="22" borderId="0" applyNumberFormat="0" applyBorder="0" applyAlignment="0" applyProtection="0"/>
    <xf numFmtId="0" fontId="3" fillId="0" borderId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6" fillId="7" borderId="14" applyNumberFormat="0" applyFont="0" applyAlignment="0" applyProtection="0"/>
    <xf numFmtId="0" fontId="30" fillId="0" borderId="15" applyNumberFormat="0" applyFill="0" applyAlignment="0" applyProtection="0"/>
    <xf numFmtId="0" fontId="33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5" fillId="6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5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35" borderId="0" applyNumberFormat="0" applyBorder="0" applyAlignment="0" applyProtection="0"/>
    <xf numFmtId="0" fontId="7" fillId="2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6" borderId="0" applyNumberFormat="0" applyBorder="0" applyAlignment="0" applyProtection="0"/>
    <xf numFmtId="0" fontId="16" fillId="12" borderId="3" applyNumberFormat="0" applyAlignment="0" applyProtection="0"/>
    <xf numFmtId="0" fontId="17" fillId="16" borderId="4" applyNumberFormat="0" applyAlignment="0" applyProtection="0"/>
    <xf numFmtId="0" fontId="18" fillId="16" borderId="3" applyNumberFormat="0" applyAlignment="0" applyProtection="0"/>
    <xf numFmtId="0" fontId="19" fillId="0" borderId="5" applyNumberFormat="0" applyFill="0" applyAlignment="0" applyProtection="0"/>
    <xf numFmtId="0" fontId="20" fillId="0" borderId="7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37" borderId="13" applyNumberFormat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1" fillId="0" borderId="0"/>
    <xf numFmtId="0" fontId="1" fillId="0" borderId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6" fillId="7" borderId="14" applyNumberFormat="0" applyFont="0" applyAlignment="0" applyProtection="0"/>
    <xf numFmtId="0" fontId="30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5" fillId="6" borderId="0" applyNumberFormat="0" applyBorder="0" applyAlignment="0" applyProtection="0"/>
    <xf numFmtId="0" fontId="7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262">
    <xf numFmtId="0" fontId="0" fillId="0" borderId="0" xfId="0"/>
    <xf numFmtId="0" fontId="36" fillId="0" borderId="0" xfId="395" applyFont="1" applyAlignment="1">
      <alignment horizontal="centerContinuous"/>
    </xf>
    <xf numFmtId="0" fontId="36" fillId="0" borderId="0" xfId="395" applyFont="1"/>
    <xf numFmtId="0" fontId="37" fillId="0" borderId="0" xfId="395" applyFont="1" applyAlignment="1">
      <alignment horizontal="right"/>
    </xf>
    <xf numFmtId="167" fontId="36" fillId="0" borderId="0" xfId="395" applyNumberFormat="1" applyFont="1"/>
    <xf numFmtId="168" fontId="37" fillId="0" borderId="17" xfId="395" applyNumberFormat="1" applyFont="1" applyFill="1" applyBorder="1" applyAlignment="1">
      <alignment horizontal="center"/>
    </xf>
    <xf numFmtId="168" fontId="36" fillId="0" borderId="17" xfId="395" applyNumberFormat="1" applyFont="1" applyFill="1" applyBorder="1" applyAlignment="1">
      <alignment horizontal="center"/>
    </xf>
    <xf numFmtId="0" fontId="36" fillId="0" borderId="0" xfId="395" applyFont="1" applyAlignment="1"/>
    <xf numFmtId="0" fontId="36" fillId="0" borderId="0" xfId="395" applyFont="1" applyBorder="1" applyAlignment="1"/>
    <xf numFmtId="0" fontId="38" fillId="0" borderId="0" xfId="395" applyFont="1" applyBorder="1" applyAlignment="1">
      <alignment horizontal="center" vertical="center"/>
    </xf>
    <xf numFmtId="0" fontId="39" fillId="0" borderId="0" xfId="394" applyFont="1" applyBorder="1" applyAlignment="1">
      <alignment horizontal="center" vertical="center"/>
    </xf>
    <xf numFmtId="0" fontId="36" fillId="0" borderId="0" xfId="395" applyFont="1" applyFill="1" applyBorder="1" applyAlignment="1"/>
    <xf numFmtId="0" fontId="44" fillId="0" borderId="0" xfId="394" applyFont="1" applyFill="1" applyBorder="1" applyAlignment="1">
      <alignment horizontal="left"/>
    </xf>
    <xf numFmtId="0" fontId="36" fillId="0" borderId="0" xfId="395" applyFont="1" applyBorder="1"/>
    <xf numFmtId="0" fontId="36" fillId="0" borderId="0" xfId="0" applyFont="1"/>
    <xf numFmtId="0" fontId="36" fillId="0" borderId="0" xfId="0" applyFont="1" applyBorder="1"/>
    <xf numFmtId="0" fontId="45" fillId="0" borderId="18" xfId="0" applyFont="1" applyBorder="1" applyAlignment="1">
      <alignment horizontal="center"/>
    </xf>
    <xf numFmtId="2" fontId="45" fillId="0" borderId="19" xfId="0" applyNumberFormat="1" applyFont="1" applyBorder="1" applyAlignment="1">
      <alignment horizontal="center"/>
    </xf>
    <xf numFmtId="2" fontId="45" fillId="0" borderId="19" xfId="0" applyNumberFormat="1" applyFont="1" applyBorder="1" applyAlignment="1">
      <alignment horizontal="center" wrapText="1"/>
    </xf>
    <xf numFmtId="0" fontId="36" fillId="0" borderId="0" xfId="0" applyFont="1" applyFill="1"/>
    <xf numFmtId="0" fontId="36" fillId="0" borderId="0" xfId="395" applyFont="1" applyFill="1" applyBorder="1"/>
    <xf numFmtId="168" fontId="36" fillId="0" borderId="0" xfId="395" applyNumberFormat="1" applyFont="1" applyFill="1" applyBorder="1"/>
    <xf numFmtId="168" fontId="36" fillId="0" borderId="0" xfId="395" applyNumberFormat="1" applyFont="1" applyFill="1" applyBorder="1" applyAlignment="1"/>
    <xf numFmtId="0" fontId="36" fillId="0" borderId="0" xfId="0" applyFont="1" applyFill="1" applyBorder="1"/>
    <xf numFmtId="168" fontId="36" fillId="38" borderId="28" xfId="0" applyNumberFormat="1" applyFont="1" applyFill="1" applyBorder="1" applyAlignment="1">
      <alignment horizontal="center"/>
    </xf>
    <xf numFmtId="168" fontId="36" fillId="0" borderId="28" xfId="0" applyNumberFormat="1" applyFont="1" applyFill="1" applyBorder="1" applyAlignment="1">
      <alignment horizontal="center"/>
    </xf>
    <xf numFmtId="168" fontId="37" fillId="0" borderId="27" xfId="0" applyNumberFormat="1" applyFont="1" applyFill="1" applyBorder="1" applyAlignment="1">
      <alignment horizontal="center"/>
    </xf>
    <xf numFmtId="0" fontId="41" fillId="0" borderId="0" xfId="395" applyFont="1" applyFill="1" applyBorder="1" applyAlignment="1">
      <alignment horizontal="centerContinuous"/>
    </xf>
    <xf numFmtId="0" fontId="38" fillId="0" borderId="23" xfId="395" applyFont="1" applyBorder="1" applyAlignment="1">
      <alignment horizontal="center" vertical="center"/>
    </xf>
    <xf numFmtId="0" fontId="39" fillId="0" borderId="26" xfId="395" applyFont="1" applyFill="1" applyBorder="1" applyAlignment="1">
      <alignment horizontal="center" vertical="center"/>
    </xf>
    <xf numFmtId="0" fontId="38" fillId="0" borderId="26" xfId="395" applyFont="1" applyBorder="1" applyAlignment="1">
      <alignment horizontal="center" vertical="center"/>
    </xf>
    <xf numFmtId="0" fontId="39" fillId="0" borderId="17" xfId="394" applyFont="1" applyBorder="1" applyAlignment="1">
      <alignment horizontal="center" vertical="center" wrapText="1"/>
    </xf>
    <xf numFmtId="0" fontId="38" fillId="0" borderId="27" xfId="395" applyFont="1" applyBorder="1" applyAlignment="1">
      <alignment horizontal="center" vertical="center"/>
    </xf>
    <xf numFmtId="167" fontId="39" fillId="0" borderId="17" xfId="395" applyNumberFormat="1" applyFont="1" applyFill="1" applyBorder="1" applyAlignment="1">
      <alignment horizontal="center" vertical="center"/>
    </xf>
    <xf numFmtId="0" fontId="38" fillId="0" borderId="17" xfId="395" applyFont="1" applyBorder="1" applyAlignment="1">
      <alignment horizontal="center" vertical="center"/>
    </xf>
    <xf numFmtId="0" fontId="36" fillId="38" borderId="17" xfId="395" applyFont="1" applyFill="1" applyBorder="1" applyAlignment="1">
      <alignment wrapText="1"/>
    </xf>
    <xf numFmtId="168" fontId="36" fillId="38" borderId="27" xfId="395" applyNumberFormat="1" applyFont="1" applyFill="1" applyBorder="1" applyAlignment="1">
      <alignment horizontal="center"/>
    </xf>
    <xf numFmtId="168" fontId="37" fillId="38" borderId="17" xfId="395" applyNumberFormat="1" applyFont="1" applyFill="1" applyBorder="1" applyAlignment="1">
      <alignment horizontal="center"/>
    </xf>
    <xf numFmtId="168" fontId="36" fillId="38" borderId="17" xfId="395" applyNumberFormat="1" applyFont="1" applyFill="1" applyBorder="1" applyAlignment="1">
      <alignment horizontal="center"/>
    </xf>
    <xf numFmtId="0" fontId="36" fillId="0" borderId="17" xfId="395" applyFont="1" applyBorder="1" applyAlignment="1">
      <alignment wrapText="1"/>
    </xf>
    <xf numFmtId="168" fontId="36" fillId="0" borderId="27" xfId="395" applyNumberFormat="1" applyFont="1" applyFill="1" applyBorder="1" applyAlignment="1">
      <alignment horizontal="center"/>
    </xf>
    <xf numFmtId="0" fontId="36" fillId="0" borderId="17" xfId="395" applyFont="1" applyFill="1" applyBorder="1" applyAlignment="1">
      <alignment wrapText="1"/>
    </xf>
    <xf numFmtId="0" fontId="38" fillId="0" borderId="26" xfId="395" applyFont="1" applyFill="1" applyBorder="1" applyAlignment="1">
      <alignment horizontal="left" wrapText="1"/>
    </xf>
    <xf numFmtId="168" fontId="38" fillId="0" borderId="23" xfId="395" applyNumberFormat="1" applyFont="1" applyFill="1" applyBorder="1" applyAlignment="1">
      <alignment horizontal="center"/>
    </xf>
    <xf numFmtId="168" fontId="38" fillId="0" borderId="26" xfId="395" applyNumberFormat="1" applyFont="1" applyFill="1" applyBorder="1" applyAlignment="1">
      <alignment horizontal="center"/>
    </xf>
    <xf numFmtId="0" fontId="38" fillId="0" borderId="0" xfId="395" applyFont="1" applyFill="1" applyBorder="1" applyAlignment="1">
      <alignment horizontal="centerContinuous"/>
    </xf>
    <xf numFmtId="0" fontId="36" fillId="0" borderId="0" xfId="0" applyFont="1" applyFill="1" applyBorder="1" applyAlignment="1">
      <alignment wrapText="1"/>
    </xf>
    <xf numFmtId="0" fontId="36" fillId="0" borderId="0" xfId="0" applyFont="1" applyFill="1" applyBorder="1" applyAlignment="1"/>
    <xf numFmtId="0" fontId="38" fillId="0" borderId="0" xfId="395" applyFont="1" applyFill="1" applyBorder="1" applyAlignment="1">
      <alignment horizontal="left"/>
    </xf>
    <xf numFmtId="3" fontId="39" fillId="0" borderId="26" xfId="395" applyNumberFormat="1" applyFont="1" applyFill="1" applyBorder="1" applyAlignment="1">
      <alignment horizontal="center"/>
    </xf>
    <xf numFmtId="1" fontId="38" fillId="0" borderId="18" xfId="0" applyNumberFormat="1" applyFont="1" applyFill="1" applyBorder="1" applyAlignment="1">
      <alignment horizontal="center" wrapText="1"/>
    </xf>
    <xf numFmtId="0" fontId="57" fillId="0" borderId="18" xfId="0" applyFont="1" applyBorder="1" applyAlignment="1">
      <alignment horizontal="center"/>
    </xf>
    <xf numFmtId="168" fontId="38" fillId="38" borderId="28" xfId="0" applyNumberFormat="1" applyFont="1" applyFill="1" applyBorder="1" applyAlignment="1">
      <alignment horizontal="center"/>
    </xf>
    <xf numFmtId="168" fontId="36" fillId="0" borderId="28" xfId="0" applyNumberFormat="1" applyFont="1" applyBorder="1" applyAlignment="1">
      <alignment horizontal="center"/>
    </xf>
    <xf numFmtId="2" fontId="38" fillId="0" borderId="19" xfId="0" applyNumberFormat="1" applyFont="1" applyBorder="1" applyAlignment="1">
      <alignment horizontal="center" wrapText="1"/>
    </xf>
    <xf numFmtId="2" fontId="38" fillId="0" borderId="19" xfId="0" applyNumberFormat="1" applyFont="1" applyBorder="1" applyAlignment="1">
      <alignment horizontal="center"/>
    </xf>
    <xf numFmtId="167" fontId="38" fillId="0" borderId="19" xfId="0" applyNumberFormat="1" applyFont="1" applyBorder="1" applyAlignment="1">
      <alignment horizontal="center"/>
    </xf>
    <xf numFmtId="0" fontId="36" fillId="38" borderId="18" xfId="0" applyFont="1" applyFill="1" applyBorder="1"/>
    <xf numFmtId="0" fontId="38" fillId="38" borderId="18" xfId="0" applyFont="1" applyFill="1" applyBorder="1" applyAlignment="1">
      <alignment wrapText="1"/>
    </xf>
    <xf numFmtId="168" fontId="38" fillId="38" borderId="18" xfId="0" applyNumberFormat="1" applyFont="1" applyFill="1" applyBorder="1" applyAlignment="1">
      <alignment horizontal="center"/>
    </xf>
    <xf numFmtId="0" fontId="38" fillId="38" borderId="18" xfId="0" applyFont="1" applyFill="1" applyBorder="1" applyAlignment="1">
      <alignment horizontal="center"/>
    </xf>
    <xf numFmtId="2" fontId="38" fillId="38" borderId="18" xfId="0" applyNumberFormat="1" applyFont="1" applyFill="1" applyBorder="1" applyAlignment="1">
      <alignment horizontal="center"/>
    </xf>
    <xf numFmtId="0" fontId="36" fillId="0" borderId="18" xfId="0" applyFont="1" applyBorder="1"/>
    <xf numFmtId="0" fontId="36" fillId="0" borderId="18" xfId="0" applyFont="1" applyBorder="1" applyAlignment="1">
      <alignment wrapText="1"/>
    </xf>
    <xf numFmtId="168" fontId="36" fillId="0" borderId="18" xfId="0" applyNumberFormat="1" applyFont="1" applyBorder="1" applyAlignment="1">
      <alignment horizontal="center"/>
    </xf>
    <xf numFmtId="168" fontId="36" fillId="38" borderId="18" xfId="0" applyNumberFormat="1" applyFont="1" applyFill="1" applyBorder="1" applyAlignment="1">
      <alignment horizontal="center"/>
    </xf>
    <xf numFmtId="168" fontId="36" fillId="0" borderId="18" xfId="0" applyNumberFormat="1" applyFont="1" applyFill="1" applyBorder="1" applyAlignment="1">
      <alignment horizontal="center"/>
    </xf>
    <xf numFmtId="0" fontId="36" fillId="0" borderId="18" xfId="0" applyFont="1" applyBorder="1" applyAlignment="1">
      <alignment horizontal="left"/>
    </xf>
    <xf numFmtId="0" fontId="36" fillId="0" borderId="18" xfId="0" applyFont="1" applyBorder="1" applyAlignment="1">
      <alignment horizontal="left" wrapText="1" indent="1"/>
    </xf>
    <xf numFmtId="0" fontId="36" fillId="0" borderId="18" xfId="0" applyFont="1" applyFill="1" applyBorder="1"/>
    <xf numFmtId="168" fontId="60" fillId="0" borderId="0" xfId="0" applyNumberFormat="1" applyFont="1" applyFill="1"/>
    <xf numFmtId="0" fontId="61" fillId="0" borderId="0" xfId="0" applyFont="1" applyFill="1"/>
    <xf numFmtId="0" fontId="60" fillId="0" borderId="0" xfId="0" applyFont="1" applyFill="1"/>
    <xf numFmtId="0" fontId="38" fillId="0" borderId="22" xfId="0" applyFont="1" applyFill="1" applyBorder="1" applyAlignment="1">
      <alignment horizontal="center"/>
    </xf>
    <xf numFmtId="167" fontId="36" fillId="0" borderId="18" xfId="0" applyNumberFormat="1" applyFont="1" applyBorder="1" applyAlignment="1">
      <alignment horizontal="center"/>
    </xf>
    <xf numFmtId="0" fontId="39" fillId="0" borderId="23" xfId="395" applyFont="1" applyFill="1" applyBorder="1" applyAlignment="1">
      <alignment horizontal="center" vertical="center"/>
    </xf>
    <xf numFmtId="167" fontId="39" fillId="0" borderId="27" xfId="395" applyNumberFormat="1" applyFont="1" applyFill="1" applyBorder="1" applyAlignment="1">
      <alignment horizontal="center" vertical="center"/>
    </xf>
    <xf numFmtId="168" fontId="37" fillId="38" borderId="27" xfId="395" applyNumberFormat="1" applyFont="1" applyFill="1" applyBorder="1" applyAlignment="1">
      <alignment horizontal="center"/>
    </xf>
    <xf numFmtId="168" fontId="37" fillId="0" borderId="27" xfId="395" applyNumberFormat="1" applyFont="1" applyFill="1" applyBorder="1" applyAlignment="1">
      <alignment horizontal="center"/>
    </xf>
    <xf numFmtId="3" fontId="39" fillId="0" borderId="23" xfId="395" applyNumberFormat="1" applyFont="1" applyFill="1" applyBorder="1" applyAlignment="1">
      <alignment horizontal="center"/>
    </xf>
    <xf numFmtId="168" fontId="39" fillId="0" borderId="23" xfId="395" applyNumberFormat="1" applyFont="1" applyFill="1" applyBorder="1" applyAlignment="1">
      <alignment horizontal="center"/>
    </xf>
    <xf numFmtId="168" fontId="36" fillId="0" borderId="0" xfId="0" applyNumberFormat="1" applyFont="1" applyBorder="1" applyAlignment="1">
      <alignment horizontal="center"/>
    </xf>
    <xf numFmtId="168" fontId="38" fillId="38" borderId="0" xfId="0" applyNumberFormat="1" applyFont="1" applyFill="1" applyBorder="1" applyAlignment="1">
      <alignment horizontal="center"/>
    </xf>
    <xf numFmtId="168" fontId="36" fillId="38" borderId="0" xfId="0" applyNumberFormat="1" applyFont="1" applyFill="1" applyBorder="1" applyAlignment="1">
      <alignment horizontal="center"/>
    </xf>
    <xf numFmtId="168" fontId="36" fillId="0" borderId="0" xfId="0" applyNumberFormat="1" applyFont="1" applyFill="1" applyBorder="1" applyAlignment="1">
      <alignment horizontal="center"/>
    </xf>
    <xf numFmtId="168" fontId="38" fillId="38" borderId="17" xfId="0" applyNumberFormat="1" applyFont="1" applyFill="1" applyBorder="1" applyAlignment="1">
      <alignment horizontal="center"/>
    </xf>
    <xf numFmtId="168" fontId="36" fillId="38" borderId="17" xfId="0" applyNumberFormat="1" applyFont="1" applyFill="1" applyBorder="1" applyAlignment="1">
      <alignment horizontal="center"/>
    </xf>
    <xf numFmtId="168" fontId="36" fillId="0" borderId="17" xfId="0" applyNumberFormat="1" applyFont="1" applyFill="1" applyBorder="1" applyAlignment="1">
      <alignment horizontal="center"/>
    </xf>
    <xf numFmtId="0" fontId="37" fillId="0" borderId="29" xfId="0" applyFont="1" applyBorder="1" applyAlignment="1">
      <alignment horizontal="right"/>
    </xf>
    <xf numFmtId="0" fontId="36" fillId="38" borderId="18" xfId="0" applyFont="1" applyFill="1" applyBorder="1" applyAlignment="1">
      <alignment horizontal="left" wrapText="1" indent="1"/>
    </xf>
    <xf numFmtId="0" fontId="36" fillId="0" borderId="18" xfId="0" applyFont="1" applyFill="1" applyBorder="1" applyAlignment="1">
      <alignment horizontal="left" wrapText="1" indent="1"/>
    </xf>
    <xf numFmtId="0" fontId="63" fillId="0" borderId="0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4" fillId="0" borderId="0" xfId="0" applyFont="1" applyFill="1"/>
    <xf numFmtId="0" fontId="38" fillId="0" borderId="0" xfId="0" applyFont="1" applyFill="1" applyAlignment="1">
      <alignment horizontal="center"/>
    </xf>
    <xf numFmtId="167" fontId="36" fillId="0" borderId="0" xfId="0" applyNumberFormat="1" applyFont="1" applyFill="1" applyBorder="1" applyAlignment="1">
      <alignment horizontal="left"/>
    </xf>
    <xf numFmtId="0" fontId="36" fillId="0" borderId="0" xfId="0" applyFont="1" applyFill="1" applyAlignment="1">
      <alignment horizontal="center"/>
    </xf>
    <xf numFmtId="0" fontId="37" fillId="0" borderId="0" xfId="0" applyFont="1" applyFill="1" applyAlignment="1">
      <alignment horizontal="right"/>
    </xf>
    <xf numFmtId="167" fontId="36" fillId="0" borderId="18" xfId="0" applyNumberFormat="1" applyFont="1" applyFill="1" applyBorder="1" applyAlignment="1">
      <alignment horizontal="centerContinuous"/>
    </xf>
    <xf numFmtId="168" fontId="36" fillId="38" borderId="27" xfId="0" applyNumberFormat="1" applyFont="1" applyFill="1" applyBorder="1" applyAlignment="1">
      <alignment horizontal="center"/>
    </xf>
    <xf numFmtId="168" fontId="36" fillId="0" borderId="27" xfId="0" applyNumberFormat="1" applyFont="1" applyFill="1" applyBorder="1" applyAlignment="1">
      <alignment horizontal="center"/>
    </xf>
    <xf numFmtId="168" fontId="37" fillId="0" borderId="0" xfId="0" applyNumberFormat="1" applyFont="1" applyFill="1" applyBorder="1" applyAlignment="1">
      <alignment horizontal="center"/>
    </xf>
    <xf numFmtId="168" fontId="38" fillId="38" borderId="27" xfId="0" applyNumberFormat="1" applyFont="1" applyFill="1" applyBorder="1" applyAlignment="1">
      <alignment horizontal="center"/>
    </xf>
    <xf numFmtId="0" fontId="65" fillId="0" borderId="0" xfId="0" applyFont="1" applyFill="1"/>
    <xf numFmtId="168" fontId="37" fillId="0" borderId="28" xfId="0" applyNumberFormat="1" applyFont="1" applyFill="1" applyBorder="1" applyAlignment="1">
      <alignment horizontal="center"/>
    </xf>
    <xf numFmtId="0" fontId="36" fillId="0" borderId="0" xfId="0" applyFont="1" applyFill="1" applyAlignment="1">
      <alignment horizontal="left"/>
    </xf>
    <xf numFmtId="4" fontId="36" fillId="0" borderId="0" xfId="0" applyNumberFormat="1" applyFont="1" applyFill="1" applyBorder="1" applyAlignment="1">
      <alignment horizontal="center"/>
    </xf>
    <xf numFmtId="0" fontId="64" fillId="0" borderId="0" xfId="0" applyFont="1" applyFill="1" applyBorder="1"/>
    <xf numFmtId="168" fontId="36" fillId="38" borderId="24" xfId="0" applyNumberFormat="1" applyFont="1" applyFill="1" applyBorder="1" applyAlignment="1">
      <alignment horizontal="center"/>
    </xf>
    <xf numFmtId="168" fontId="36" fillId="38" borderId="30" xfId="0" applyNumberFormat="1" applyFont="1" applyFill="1" applyBorder="1" applyAlignment="1">
      <alignment horizontal="center"/>
    </xf>
    <xf numFmtId="168" fontId="36" fillId="38" borderId="31" xfId="0" applyNumberFormat="1" applyFont="1" applyFill="1" applyBorder="1" applyAlignment="1">
      <alignment horizontal="center"/>
    </xf>
    <xf numFmtId="4" fontId="36" fillId="0" borderId="28" xfId="0" applyNumberFormat="1" applyFont="1" applyFill="1" applyBorder="1" applyAlignment="1">
      <alignment horizontal="center"/>
    </xf>
    <xf numFmtId="168" fontId="36" fillId="38" borderId="28" xfId="0" applyNumberFormat="1" applyFont="1" applyFill="1" applyBorder="1" applyAlignment="1">
      <alignment horizontal="left" wrapText="1" indent="3"/>
    </xf>
    <xf numFmtId="0" fontId="38" fillId="38" borderId="24" xfId="0" applyNumberFormat="1" applyFont="1" applyFill="1" applyBorder="1" applyAlignment="1">
      <alignment horizontal="left" wrapText="1"/>
    </xf>
    <xf numFmtId="0" fontId="36" fillId="0" borderId="28" xfId="0" applyNumberFormat="1" applyFont="1" applyFill="1" applyBorder="1" applyAlignment="1">
      <alignment horizontal="left" wrapText="1" indent="1"/>
    </xf>
    <xf numFmtId="0" fontId="36" fillId="38" borderId="28" xfId="0" applyNumberFormat="1" applyFont="1" applyFill="1" applyBorder="1" applyAlignment="1">
      <alignment horizontal="left" wrapText="1" indent="1"/>
    </xf>
    <xf numFmtId="0" fontId="37" fillId="0" borderId="28" xfId="0" applyNumberFormat="1" applyFont="1" applyFill="1" applyBorder="1" applyAlignment="1">
      <alignment horizontal="left" wrapText="1"/>
    </xf>
    <xf numFmtId="0" fontId="38" fillId="38" borderId="28" xfId="0" applyNumberFormat="1" applyFont="1" applyFill="1" applyBorder="1" applyAlignment="1">
      <alignment horizontal="left" wrapText="1"/>
    </xf>
    <xf numFmtId="0" fontId="36" fillId="38" borderId="28" xfId="0" applyNumberFormat="1" applyFont="1" applyFill="1" applyBorder="1" applyAlignment="1">
      <alignment horizontal="left" wrapText="1" indent="3"/>
    </xf>
    <xf numFmtId="0" fontId="36" fillId="38" borderId="28" xfId="0" applyNumberFormat="1" applyFont="1" applyFill="1" applyBorder="1" applyAlignment="1">
      <alignment horizontal="left" wrapText="1"/>
    </xf>
    <xf numFmtId="0" fontId="36" fillId="38" borderId="28" xfId="0" applyNumberFormat="1" applyFont="1" applyFill="1" applyBorder="1" applyAlignment="1">
      <alignment horizontal="left" wrapText="1" indent="2"/>
    </xf>
    <xf numFmtId="0" fontId="36" fillId="0" borderId="28" xfId="0" applyNumberFormat="1" applyFont="1" applyFill="1" applyBorder="1" applyAlignment="1">
      <alignment horizontal="left" wrapText="1" indent="2"/>
    </xf>
    <xf numFmtId="167" fontId="36" fillId="0" borderId="19" xfId="0" applyNumberFormat="1" applyFont="1" applyFill="1" applyBorder="1" applyAlignment="1">
      <alignment horizontal="center"/>
    </xf>
    <xf numFmtId="0" fontId="36" fillId="0" borderId="28" xfId="0" applyNumberFormat="1" applyFont="1" applyFill="1" applyBorder="1" applyAlignment="1">
      <alignment horizontal="left" vertical="center" wrapText="1" indent="1"/>
    </xf>
    <xf numFmtId="0" fontId="39" fillId="0" borderId="23" xfId="395" applyFont="1" applyFill="1" applyBorder="1" applyAlignment="1">
      <alignment horizontal="center" vertical="center" wrapText="1"/>
    </xf>
    <xf numFmtId="0" fontId="36" fillId="0" borderId="30" xfId="0" applyFont="1" applyFill="1" applyBorder="1" applyAlignment="1">
      <alignment vertical="top"/>
    </xf>
    <xf numFmtId="0" fontId="36" fillId="0" borderId="0" xfId="0" applyFont="1" applyFill="1" applyBorder="1" applyAlignment="1">
      <alignment horizontal="left" wrapText="1" indent="1"/>
    </xf>
    <xf numFmtId="2" fontId="36" fillId="0" borderId="0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vertical="top"/>
    </xf>
    <xf numFmtId="168" fontId="36" fillId="38" borderId="19" xfId="0" applyNumberFormat="1" applyFont="1" applyFill="1" applyBorder="1" applyAlignment="1">
      <alignment horizontal="center"/>
    </xf>
    <xf numFmtId="168" fontId="37" fillId="0" borderId="17" xfId="0" applyNumberFormat="1" applyFont="1" applyFill="1" applyBorder="1" applyAlignment="1">
      <alignment horizontal="center"/>
    </xf>
    <xf numFmtId="168" fontId="36" fillId="0" borderId="0" xfId="0" applyNumberFormat="1" applyFont="1" applyFill="1"/>
    <xf numFmtId="0" fontId="36" fillId="0" borderId="0" xfId="0" applyFont="1" applyFill="1" applyBorder="1" applyAlignment="1">
      <alignment vertical="top" wrapText="1"/>
    </xf>
    <xf numFmtId="0" fontId="38" fillId="0" borderId="0" xfId="0" applyFont="1" applyFill="1" applyAlignment="1">
      <alignment horizontal="center"/>
    </xf>
    <xf numFmtId="167" fontId="42" fillId="0" borderId="18" xfId="0" applyNumberFormat="1" applyFont="1" applyFill="1" applyBorder="1" applyAlignment="1">
      <alignment horizontal="center"/>
    </xf>
    <xf numFmtId="167" fontId="36" fillId="0" borderId="18" xfId="0" applyNumberFormat="1" applyFont="1" applyFill="1" applyBorder="1" applyAlignment="1">
      <alignment horizontal="center"/>
    </xf>
    <xf numFmtId="168" fontId="36" fillId="39" borderId="17" xfId="0" applyNumberFormat="1" applyFont="1" applyFill="1" applyBorder="1" applyAlignment="1">
      <alignment horizontal="center"/>
    </xf>
    <xf numFmtId="168" fontId="36" fillId="39" borderId="0" xfId="0" applyNumberFormat="1" applyFont="1" applyFill="1" applyBorder="1" applyAlignment="1">
      <alignment horizontal="center"/>
    </xf>
    <xf numFmtId="168" fontId="36" fillId="39" borderId="28" xfId="0" applyNumberFormat="1" applyFont="1" applyFill="1" applyBorder="1" applyAlignment="1">
      <alignment horizontal="center"/>
    </xf>
    <xf numFmtId="168" fontId="36" fillId="39" borderId="27" xfId="0" applyNumberFormat="1" applyFont="1" applyFill="1" applyBorder="1" applyAlignment="1">
      <alignment horizontal="center"/>
    </xf>
    <xf numFmtId="0" fontId="5" fillId="0" borderId="0" xfId="0" applyFont="1"/>
    <xf numFmtId="0" fontId="39" fillId="0" borderId="18" xfId="0" applyFont="1" applyFill="1" applyBorder="1" applyAlignment="1">
      <alignment horizontal="center"/>
    </xf>
    <xf numFmtId="168" fontId="36" fillId="0" borderId="27" xfId="0" applyNumberFormat="1" applyFont="1" applyBorder="1" applyAlignment="1">
      <alignment horizontal="center"/>
    </xf>
    <xf numFmtId="167" fontId="36" fillId="0" borderId="0" xfId="0" applyNumberFormat="1" applyFont="1" applyFill="1"/>
    <xf numFmtId="0" fontId="38" fillId="0" borderId="0" xfId="0" applyFont="1" applyFill="1" applyAlignment="1">
      <alignment horizontal="center"/>
    </xf>
    <xf numFmtId="0" fontId="38" fillId="0" borderId="26" xfId="0" applyFont="1" applyFill="1" applyBorder="1" applyAlignment="1">
      <alignment horizontal="center"/>
    </xf>
    <xf numFmtId="0" fontId="38" fillId="0" borderId="20" xfId="0" applyFont="1" applyFill="1" applyBorder="1" applyAlignment="1">
      <alignment horizontal="center"/>
    </xf>
    <xf numFmtId="171" fontId="36" fillId="39" borderId="28" xfId="0" applyNumberFormat="1" applyFont="1" applyFill="1" applyBorder="1" applyAlignment="1">
      <alignment horizontal="left" vertical="top" wrapText="1"/>
    </xf>
    <xf numFmtId="168" fontId="38" fillId="39" borderId="17" xfId="0" applyNumberFormat="1" applyFont="1" applyFill="1" applyBorder="1" applyAlignment="1">
      <alignment horizontal="center"/>
    </xf>
    <xf numFmtId="168" fontId="38" fillId="39" borderId="0" xfId="0" applyNumberFormat="1" applyFont="1" applyFill="1" applyBorder="1" applyAlignment="1">
      <alignment horizontal="center"/>
    </xf>
    <xf numFmtId="168" fontId="38" fillId="39" borderId="28" xfId="0" applyNumberFormat="1" applyFont="1" applyFill="1" applyBorder="1" applyAlignment="1">
      <alignment horizontal="center"/>
    </xf>
    <xf numFmtId="0" fontId="36" fillId="39" borderId="28" xfId="0" applyNumberFormat="1" applyFont="1" applyFill="1" applyBorder="1" applyAlignment="1">
      <alignment horizontal="left" vertical="center" wrapText="1" indent="1"/>
    </xf>
    <xf numFmtId="0" fontId="36" fillId="39" borderId="28" xfId="0" applyNumberFormat="1" applyFont="1" applyFill="1" applyBorder="1" applyAlignment="1">
      <alignment horizontal="left" wrapText="1" indent="3"/>
    </xf>
    <xf numFmtId="0" fontId="36" fillId="39" borderId="28" xfId="0" applyNumberFormat="1" applyFont="1" applyFill="1" applyBorder="1" applyAlignment="1">
      <alignment horizontal="left" wrapText="1"/>
    </xf>
    <xf numFmtId="2" fontId="66" fillId="39" borderId="28" xfId="0" applyNumberFormat="1" applyFont="1" applyFill="1" applyBorder="1" applyAlignment="1">
      <alignment horizontal="left" vertical="top" wrapText="1" indent="3"/>
    </xf>
    <xf numFmtId="0" fontId="38" fillId="0" borderId="0" xfId="0" applyFont="1" applyFill="1" applyBorder="1" applyAlignment="1">
      <alignment horizontal="center" wrapText="1"/>
    </xf>
    <xf numFmtId="0" fontId="37" fillId="0" borderId="0" xfId="0" applyFont="1" applyFill="1" applyBorder="1" applyAlignment="1"/>
    <xf numFmtId="0" fontId="37" fillId="0" borderId="0" xfId="0" applyFont="1" applyFill="1" applyBorder="1" applyAlignment="1">
      <alignment horizontal="right"/>
    </xf>
    <xf numFmtId="0" fontId="38" fillId="0" borderId="18" xfId="0" applyFont="1" applyFill="1" applyBorder="1" applyAlignment="1">
      <alignment horizontal="center"/>
    </xf>
    <xf numFmtId="0" fontId="39" fillId="0" borderId="21" xfId="0" applyFont="1" applyFill="1" applyBorder="1" applyAlignment="1">
      <alignment horizontal="center"/>
    </xf>
    <xf numFmtId="0" fontId="39" fillId="0" borderId="26" xfId="0" applyFont="1" applyFill="1" applyBorder="1" applyAlignment="1">
      <alignment horizontal="center"/>
    </xf>
    <xf numFmtId="0" fontId="39" fillId="0" borderId="23" xfId="0" applyFont="1" applyFill="1" applyBorder="1" applyAlignment="1">
      <alignment horizontal="center"/>
    </xf>
    <xf numFmtId="168" fontId="38" fillId="0" borderId="18" xfId="0" applyNumberFormat="1" applyFont="1" applyFill="1" applyBorder="1" applyAlignment="1">
      <alignment horizontal="center"/>
    </xf>
    <xf numFmtId="168" fontId="39" fillId="0" borderId="18" xfId="0" applyNumberFormat="1" applyFont="1" applyFill="1" applyBorder="1" applyAlignment="1">
      <alignment horizontal="center"/>
    </xf>
    <xf numFmtId="0" fontId="41" fillId="0" borderId="18" xfId="0" applyFont="1" applyFill="1" applyBorder="1"/>
    <xf numFmtId="0" fontId="37" fillId="0" borderId="18" xfId="0" applyFont="1" applyFill="1" applyBorder="1" applyAlignment="1">
      <alignment horizontal="center"/>
    </xf>
    <xf numFmtId="168" fontId="37" fillId="0" borderId="18" xfId="0" applyNumberFormat="1" applyFont="1" applyFill="1" applyBorder="1" applyAlignment="1">
      <alignment horizontal="center"/>
    </xf>
    <xf numFmtId="0" fontId="36" fillId="0" borderId="18" xfId="0" applyFont="1" applyFill="1" applyBorder="1" applyAlignment="1">
      <alignment horizontal="right"/>
    </xf>
    <xf numFmtId="0" fontId="38" fillId="0" borderId="0" xfId="0" applyFont="1" applyFill="1"/>
    <xf numFmtId="0" fontId="38" fillId="0" borderId="18" xfId="0" applyFont="1" applyFill="1" applyBorder="1" applyAlignment="1">
      <alignment horizontal="left" indent="2"/>
    </xf>
    <xf numFmtId="0" fontId="38" fillId="0" borderId="18" xfId="0" applyFont="1" applyFill="1" applyBorder="1" applyAlignment="1">
      <alignment horizontal="left" indent="4"/>
    </xf>
    <xf numFmtId="0" fontId="37" fillId="0" borderId="18" xfId="0" applyFont="1" applyFill="1" applyBorder="1" applyAlignment="1">
      <alignment horizontal="left" indent="10"/>
    </xf>
    <xf numFmtId="170" fontId="36" fillId="0" borderId="0" xfId="0" applyNumberFormat="1" applyFont="1" applyFill="1"/>
    <xf numFmtId="169" fontId="36" fillId="0" borderId="0" xfId="0" applyNumberFormat="1" applyFont="1" applyFill="1"/>
    <xf numFmtId="0" fontId="38" fillId="38" borderId="18" xfId="0" applyFont="1" applyFill="1" applyBorder="1"/>
    <xf numFmtId="168" fontId="39" fillId="38" borderId="18" xfId="0" applyNumberFormat="1" applyFont="1" applyFill="1" applyBorder="1" applyAlignment="1">
      <alignment horizontal="center"/>
    </xf>
    <xf numFmtId="0" fontId="37" fillId="38" borderId="18" xfId="0" applyFont="1" applyFill="1" applyBorder="1" applyAlignment="1">
      <alignment horizontal="center"/>
    </xf>
    <xf numFmtId="168" fontId="37" fillId="38" borderId="18" xfId="0" applyNumberFormat="1" applyFont="1" applyFill="1" applyBorder="1" applyAlignment="1">
      <alignment horizontal="center"/>
    </xf>
    <xf numFmtId="0" fontId="36" fillId="38" borderId="18" xfId="0" applyFont="1" applyFill="1" applyBorder="1" applyAlignment="1">
      <alignment horizontal="right"/>
    </xf>
    <xf numFmtId="0" fontId="38" fillId="38" borderId="18" xfId="0" applyFont="1" applyFill="1" applyBorder="1" applyAlignment="1">
      <alignment horizontal="left" indent="1"/>
    </xf>
    <xf numFmtId="0" fontId="38" fillId="38" borderId="18" xfId="0" applyFont="1" applyFill="1" applyBorder="1" applyAlignment="1">
      <alignment horizontal="left" indent="2"/>
    </xf>
    <xf numFmtId="0" fontId="38" fillId="38" borderId="18" xfId="0" applyFont="1" applyFill="1" applyBorder="1" applyAlignment="1">
      <alignment horizontal="left" indent="7"/>
    </xf>
    <xf numFmtId="0" fontId="38" fillId="0" borderId="0" xfId="0" applyFont="1" applyFill="1" applyAlignment="1">
      <alignment horizontal="center"/>
    </xf>
    <xf numFmtId="0" fontId="67" fillId="0" borderId="0" xfId="0" applyFont="1" applyFill="1" applyAlignment="1">
      <alignment horizontal="right"/>
    </xf>
    <xf numFmtId="0" fontId="0" fillId="0" borderId="0" xfId="0"/>
    <xf numFmtId="0" fontId="39" fillId="39" borderId="23" xfId="395" applyFont="1" applyFill="1" applyBorder="1" applyAlignment="1">
      <alignment horizontal="center" vertical="center"/>
    </xf>
    <xf numFmtId="0" fontId="68" fillId="0" borderId="0" xfId="0" applyFont="1"/>
    <xf numFmtId="0" fontId="69" fillId="0" borderId="0" xfId="0" applyFont="1"/>
    <xf numFmtId="0" fontId="70" fillId="0" borderId="18" xfId="0" applyFont="1" applyBorder="1"/>
    <xf numFmtId="0" fontId="36" fillId="0" borderId="28" xfId="0" applyNumberFormat="1" applyFont="1" applyFill="1" applyBorder="1" applyAlignment="1">
      <alignment horizontal="left" wrapText="1"/>
    </xf>
    <xf numFmtId="0" fontId="38" fillId="0" borderId="28" xfId="0" applyNumberFormat="1" applyFont="1" applyFill="1" applyBorder="1" applyAlignment="1">
      <alignment horizontal="left" wrapText="1"/>
    </xf>
    <xf numFmtId="0" fontId="36" fillId="0" borderId="22" xfId="0" applyNumberFormat="1" applyFont="1" applyFill="1" applyBorder="1" applyAlignment="1">
      <alignment horizontal="left" wrapText="1" indent="1"/>
    </xf>
    <xf numFmtId="168" fontId="36" fillId="0" borderId="22" xfId="0" applyNumberFormat="1" applyFont="1" applyFill="1" applyBorder="1" applyAlignment="1">
      <alignment horizontal="center"/>
    </xf>
    <xf numFmtId="168" fontId="36" fillId="0" borderId="29" xfId="0" applyNumberFormat="1" applyFont="1" applyFill="1" applyBorder="1" applyAlignment="1">
      <alignment horizontal="center"/>
    </xf>
    <xf numFmtId="168" fontId="36" fillId="0" borderId="23" xfId="0" applyNumberFormat="1" applyFont="1" applyFill="1" applyBorder="1" applyAlignment="1">
      <alignment horizontal="center"/>
    </xf>
    <xf numFmtId="168" fontId="36" fillId="0" borderId="26" xfId="0" applyNumberFormat="1" applyFont="1" applyFill="1" applyBorder="1" applyAlignment="1">
      <alignment horizontal="center"/>
    </xf>
    <xf numFmtId="168" fontId="37" fillId="38" borderId="17" xfId="0" applyNumberFormat="1" applyFont="1" applyFill="1" applyBorder="1" applyAlignment="1">
      <alignment horizontal="center"/>
    </xf>
    <xf numFmtId="168" fontId="37" fillId="38" borderId="0" xfId="0" applyNumberFormat="1" applyFont="1" applyFill="1" applyBorder="1" applyAlignment="1">
      <alignment horizontal="center"/>
    </xf>
    <xf numFmtId="168" fontId="37" fillId="38" borderId="28" xfId="0" applyNumberFormat="1" applyFont="1" applyFill="1" applyBorder="1" applyAlignment="1">
      <alignment horizontal="center"/>
    </xf>
    <xf numFmtId="0" fontId="36" fillId="38" borderId="28" xfId="0" applyFont="1" applyFill="1" applyBorder="1" applyAlignment="1">
      <alignment horizontal="left"/>
    </xf>
    <xf numFmtId="0" fontId="36" fillId="38" borderId="28" xfId="0" applyFont="1" applyFill="1" applyBorder="1"/>
    <xf numFmtId="0" fontId="36" fillId="38" borderId="0" xfId="0" applyFont="1" applyFill="1" applyBorder="1" applyAlignment="1">
      <alignment horizontal="center"/>
    </xf>
    <xf numFmtId="0" fontId="36" fillId="38" borderId="28" xfId="0" applyFont="1" applyFill="1" applyBorder="1" applyAlignment="1">
      <alignment horizontal="center"/>
    </xf>
    <xf numFmtId="0" fontId="36" fillId="38" borderId="27" xfId="0" applyFont="1" applyFill="1" applyBorder="1"/>
    <xf numFmtId="0" fontId="36" fillId="38" borderId="0" xfId="0" applyFont="1" applyFill="1" applyBorder="1"/>
    <xf numFmtId="0" fontId="36" fillId="38" borderId="17" xfId="0" applyFont="1" applyFill="1" applyBorder="1"/>
    <xf numFmtId="0" fontId="38" fillId="0" borderId="0" xfId="0" applyFont="1" applyAlignment="1">
      <alignment horizontal="center"/>
    </xf>
    <xf numFmtId="0" fontId="71" fillId="0" borderId="0" xfId="560"/>
    <xf numFmtId="168" fontId="65" fillId="0" borderId="0" xfId="0" applyNumberFormat="1" applyFont="1" applyFill="1"/>
    <xf numFmtId="167" fontId="65" fillId="0" borderId="0" xfId="0" applyNumberFormat="1" applyFont="1" applyFill="1"/>
    <xf numFmtId="168" fontId="64" fillId="0" borderId="0" xfId="0" applyNumberFormat="1" applyFont="1" applyFill="1"/>
    <xf numFmtId="168" fontId="36" fillId="0" borderId="0" xfId="0" applyNumberFormat="1" applyFont="1"/>
    <xf numFmtId="0" fontId="38" fillId="0" borderId="0" xfId="0" applyFont="1"/>
    <xf numFmtId="172" fontId="60" fillId="0" borderId="0" xfId="561" applyNumberFormat="1" applyFont="1" applyFill="1"/>
    <xf numFmtId="172" fontId="61" fillId="0" borderId="0" xfId="561" applyNumberFormat="1" applyFont="1" applyFill="1"/>
    <xf numFmtId="0" fontId="0" fillId="0" borderId="0" xfId="0"/>
    <xf numFmtId="173" fontId="36" fillId="0" borderId="0" xfId="0" applyNumberFormat="1" applyFont="1" applyFill="1"/>
    <xf numFmtId="174" fontId="36" fillId="0" borderId="0" xfId="0" applyNumberFormat="1" applyFont="1" applyFill="1"/>
    <xf numFmtId="175" fontId="36" fillId="0" borderId="0" xfId="0" applyNumberFormat="1" applyFont="1" applyFill="1"/>
    <xf numFmtId="0" fontId="5" fillId="0" borderId="0" xfId="0" applyFont="1" applyBorder="1" applyAlignment="1">
      <alignment horizontal="left"/>
    </xf>
    <xf numFmtId="4" fontId="5" fillId="0" borderId="0" xfId="0" applyNumberFormat="1" applyFont="1" applyBorder="1" applyAlignment="1">
      <alignment wrapText="1"/>
    </xf>
    <xf numFmtId="4" fontId="72" fillId="0" borderId="0" xfId="0" applyNumberFormat="1" applyFont="1" applyBorder="1" applyAlignment="1">
      <alignment wrapText="1"/>
    </xf>
    <xf numFmtId="168" fontId="37" fillId="0" borderId="0" xfId="395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5" fillId="0" borderId="0" xfId="0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wrapText="1"/>
    </xf>
    <xf numFmtId="0" fontId="36" fillId="0" borderId="0" xfId="0" applyFont="1" applyFill="1" applyBorder="1" applyAlignment="1">
      <alignment horizontal="left" vertical="top" wrapText="1"/>
    </xf>
    <xf numFmtId="168" fontId="61" fillId="0" borderId="0" xfId="0" applyNumberFormat="1" applyFont="1" applyFill="1"/>
    <xf numFmtId="167" fontId="60" fillId="0" borderId="0" xfId="0" applyNumberFormat="1" applyFont="1" applyFill="1"/>
    <xf numFmtId="0" fontId="38" fillId="0" borderId="0" xfId="0" applyFont="1" applyAlignment="1">
      <alignment horizontal="left"/>
    </xf>
    <xf numFmtId="167" fontId="42" fillId="0" borderId="18" xfId="516" applyNumberFormat="1" applyFont="1" applyFill="1" applyBorder="1" applyAlignment="1">
      <alignment horizontal="center" wrapText="1"/>
    </xf>
    <xf numFmtId="167" fontId="42" fillId="0" borderId="18" xfId="0" applyNumberFormat="1" applyFont="1" applyFill="1" applyBorder="1" applyAlignment="1">
      <alignment horizontal="center" wrapText="1"/>
    </xf>
    <xf numFmtId="0" fontId="38" fillId="0" borderId="0" xfId="0" applyFont="1" applyFill="1" applyAlignment="1">
      <alignment horizontal="center"/>
    </xf>
    <xf numFmtId="0" fontId="36" fillId="0" borderId="0" xfId="0" applyFont="1" applyFill="1" applyBorder="1" applyAlignment="1">
      <alignment vertical="top" wrapText="1"/>
    </xf>
    <xf numFmtId="0" fontId="38" fillId="0" borderId="19" xfId="0" applyFont="1" applyFill="1" applyBorder="1" applyAlignment="1">
      <alignment horizontal="center"/>
    </xf>
    <xf numFmtId="0" fontId="38" fillId="0" borderId="26" xfId="0" applyFont="1" applyFill="1" applyBorder="1" applyAlignment="1">
      <alignment horizontal="center"/>
    </xf>
    <xf numFmtId="167" fontId="36" fillId="0" borderId="20" xfId="0" applyNumberFormat="1" applyFont="1" applyFill="1" applyBorder="1" applyAlignment="1">
      <alignment horizontal="center"/>
    </xf>
    <xf numFmtId="167" fontId="36" fillId="0" borderId="25" xfId="0" applyNumberFormat="1" applyFont="1" applyFill="1" applyBorder="1" applyAlignment="1">
      <alignment horizontal="center"/>
    </xf>
    <xf numFmtId="167" fontId="36" fillId="0" borderId="21" xfId="0" applyNumberFormat="1" applyFont="1" applyFill="1" applyBorder="1" applyAlignment="1">
      <alignment horizontal="center"/>
    </xf>
    <xf numFmtId="167" fontId="36" fillId="0" borderId="18" xfId="0" applyNumberFormat="1" applyFont="1" applyFill="1" applyBorder="1" applyAlignment="1">
      <alignment horizontal="center" wrapText="1"/>
    </xf>
    <xf numFmtId="167" fontId="36" fillId="0" borderId="19" xfId="0" applyNumberFormat="1" applyFont="1" applyFill="1" applyBorder="1" applyAlignment="1">
      <alignment horizontal="center" wrapText="1"/>
    </xf>
    <xf numFmtId="0" fontId="38" fillId="0" borderId="19" xfId="395" applyFont="1" applyBorder="1" applyAlignment="1">
      <alignment horizontal="center" vertical="center" wrapText="1"/>
    </xf>
    <xf numFmtId="0" fontId="38" fillId="0" borderId="26" xfId="395" applyFont="1" applyBorder="1" applyAlignment="1">
      <alignment horizontal="center" vertical="center" wrapText="1"/>
    </xf>
    <xf numFmtId="0" fontId="38" fillId="0" borderId="20" xfId="0" applyFont="1" applyFill="1" applyBorder="1" applyAlignment="1">
      <alignment horizontal="center"/>
    </xf>
    <xf numFmtId="0" fontId="38" fillId="0" borderId="25" xfId="0" applyFont="1" applyFill="1" applyBorder="1" applyAlignment="1">
      <alignment horizontal="center"/>
    </xf>
    <xf numFmtId="0" fontId="38" fillId="0" borderId="21" xfId="0" applyFont="1" applyFill="1" applyBorder="1" applyAlignment="1">
      <alignment horizontal="center"/>
    </xf>
    <xf numFmtId="0" fontId="38" fillId="0" borderId="0" xfId="395" applyFont="1" applyFill="1" applyBorder="1" applyAlignment="1">
      <alignment horizontal="center"/>
    </xf>
    <xf numFmtId="0" fontId="43" fillId="0" borderId="0" xfId="394" applyFont="1" applyFill="1" applyBorder="1" applyAlignment="1">
      <alignment vertical="top" wrapText="1"/>
    </xf>
    <xf numFmtId="167" fontId="38" fillId="0" borderId="19" xfId="0" applyNumberFormat="1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2" fontId="38" fillId="0" borderId="19" xfId="0" applyNumberFormat="1" applyFont="1" applyBorder="1" applyAlignment="1">
      <alignment horizontal="center" vertical="center" wrapText="1"/>
    </xf>
    <xf numFmtId="2" fontId="38" fillId="0" borderId="17" xfId="0" applyNumberFormat="1" applyFont="1" applyBorder="1" applyAlignment="1">
      <alignment horizontal="center" vertical="center" wrapText="1"/>
    </xf>
    <xf numFmtId="2" fontId="38" fillId="0" borderId="26" xfId="0" applyNumberFormat="1" applyFont="1" applyBorder="1" applyAlignment="1">
      <alignment horizontal="center" vertical="center" wrapText="1"/>
    </xf>
    <xf numFmtId="2" fontId="38" fillId="0" borderId="20" xfId="0" applyNumberFormat="1" applyFont="1" applyBorder="1" applyAlignment="1">
      <alignment horizontal="center" vertical="center" wrapText="1"/>
    </xf>
    <xf numFmtId="2" fontId="38" fillId="0" borderId="21" xfId="0" applyNumberFormat="1" applyFont="1" applyBorder="1" applyAlignment="1">
      <alignment horizontal="center" vertical="center" wrapText="1"/>
    </xf>
    <xf numFmtId="2" fontId="38" fillId="0" borderId="25" xfId="0" applyNumberFormat="1" applyFont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wrapText="1"/>
    </xf>
    <xf numFmtId="0" fontId="36" fillId="0" borderId="19" xfId="0" applyFont="1" applyFill="1" applyBorder="1" applyAlignment="1">
      <alignment horizontal="center"/>
    </xf>
    <xf numFmtId="0" fontId="36" fillId="0" borderId="26" xfId="0" applyFont="1" applyFill="1" applyBorder="1" applyAlignment="1">
      <alignment horizontal="center"/>
    </xf>
    <xf numFmtId="0" fontId="38" fillId="0" borderId="18" xfId="0" applyFont="1" applyFill="1" applyBorder="1" applyAlignment="1">
      <alignment horizontal="center"/>
    </xf>
  </cellXfs>
  <cellStyles count="562">
    <cellStyle name="_Приложение I.13" xfId="1"/>
    <cellStyle name="_Приложение I.13 2" xfId="2"/>
    <cellStyle name="_Приложение I.13_~6498020" xfId="3"/>
    <cellStyle name="_Приложение I.13_~6498020_Книга1" xfId="4"/>
    <cellStyle name="_Приложение I.13_~6498020_Книга1 2" xfId="5"/>
    <cellStyle name="_Приложение I.13_~6498020_Книга1_Прил I )" xfId="6"/>
    <cellStyle name="_Приложение I.13_~6498020_Книга1_Прил I 2015 1 пол" xfId="7"/>
    <cellStyle name="_Приложение I.13_~6498020_Книга1_Приложение I" xfId="8"/>
    <cellStyle name="_Приложение I.13_~6498020_Книга1_Приложение I 2" xfId="447"/>
    <cellStyle name="_Приложение I.13_~6498020_Книга1_Приложение I.9" xfId="9"/>
    <cellStyle name="_Приложение I.13_~6498020_Книга1_Приложение I.9 2" xfId="448"/>
    <cellStyle name="_Приложение I.13_~6498020_Прил I  торговля 9мес 13)" xfId="10"/>
    <cellStyle name="_Приложение I.13_~6498020_Прил I торговля 9м14" xfId="11"/>
    <cellStyle name="_Приложение I.13_~6498020_Прил I торговля 9м14 2" xfId="449"/>
    <cellStyle name="_Приложение I.13_~6498020_Прил I торговля 9м14_Прил I )" xfId="12"/>
    <cellStyle name="_Приложение I.13_Книга1" xfId="13"/>
    <cellStyle name="_Приложение I.13_Книга1_Книга1" xfId="14"/>
    <cellStyle name="_Приложение I.13_Книга1_Книга1 2" xfId="15"/>
    <cellStyle name="_Приложение I.13_Книга1_Книга1_Прил I )" xfId="16"/>
    <cellStyle name="_Приложение I.13_Книга1_Книга1_Прил I 2015 1 пол" xfId="17"/>
    <cellStyle name="_Приложение I.13_Книга1_Книга1_Приложение I" xfId="18"/>
    <cellStyle name="_Приложение I.13_Книга1_Книга1_Приложение I 2" xfId="450"/>
    <cellStyle name="_Приложение I.13_Книга1_Книга1_Приложение I.9" xfId="19"/>
    <cellStyle name="_Приложение I.13_Книга1_Книга1_Приложение I.9 2" xfId="451"/>
    <cellStyle name="_Приложение I.13_Книга1_Прил I  торговля 9мес 13)" xfId="20"/>
    <cellStyle name="_Приложение I.13_Книга1_Прил I торговля 9м14" xfId="21"/>
    <cellStyle name="_Приложение I.13_Книга1_Прил I торговля 9м14 2" xfId="452"/>
    <cellStyle name="_Приложение I.13_Книга1_Прил I торговля 9м14_Прил I )" xfId="22"/>
    <cellStyle name="_Приложение I.13_Прил I  торговля 9мес 13)" xfId="23"/>
    <cellStyle name="_Приложение I.13_рус Приложение 1.5_ услуги" xfId="24"/>
    <cellStyle name="_Приложение I.13_рус Приложение 1.5_ услуги_Книга1" xfId="25"/>
    <cellStyle name="_Приложение I.13_рус Приложение 1.5_ услуги_Книга1 2" xfId="26"/>
    <cellStyle name="_Приложение I.13_рус Приложение 1.5_ услуги_Книга1_Прил I )" xfId="27"/>
    <cellStyle name="_Приложение I.13_рус Приложение 1.5_ услуги_Книга1_Прил I 2015 1 пол" xfId="28"/>
    <cellStyle name="_Приложение I.13_рус Приложение 1.5_ услуги_Книга1_Приложение I" xfId="29"/>
    <cellStyle name="_Приложение I.13_рус Приложение 1.5_ услуги_Книга1_Приложение I 2" xfId="453"/>
    <cellStyle name="_Приложение I.13_рус Приложение 1.5_ услуги_Книга1_Приложение I.9" xfId="30"/>
    <cellStyle name="_Приложение I.13_рус Приложение 1.5_ услуги_Книга1_Приложение I.9 2" xfId="454"/>
    <cellStyle name="_Приложение I.13_рус Приложение 1.5_ услуги_Прил I  торговля 9мес 13)" xfId="31"/>
    <cellStyle name="_Приложение I.13_рус Приложение 1.5_ услуги_Прил I торговля 9м14" xfId="32"/>
    <cellStyle name="_Приложение I.13_рус Приложение 1.5_ услуги_Прил I торговля 9м14 2" xfId="455"/>
    <cellStyle name="_Приложение I.13_рус Приложение 1.5_ услуги_Прил I торговля 9м14_Прил I )" xfId="33"/>
    <cellStyle name="_Приложение I.13_рус Приложение 1.6_усл.по зонам" xfId="34"/>
    <cellStyle name="20% — акцент1" xfId="35" builtinId="30" customBuiltin="1"/>
    <cellStyle name="20% - Акцент1 2" xfId="36"/>
    <cellStyle name="20% - Акцент1 2 2" xfId="37"/>
    <cellStyle name="20% - Акцент1 3" xfId="38"/>
    <cellStyle name="20% - Акцент1 4" xfId="39"/>
    <cellStyle name="20% - Акцент1 5" xfId="40"/>
    <cellStyle name="20% - Акцент1 6" xfId="41"/>
    <cellStyle name="20% - Акцент1 7" xfId="462"/>
    <cellStyle name="20% - Акцент1 8" xfId="517"/>
    <cellStyle name="20% — акцент2" xfId="42" builtinId="34" customBuiltin="1"/>
    <cellStyle name="20% - Акцент2 2" xfId="43"/>
    <cellStyle name="20% - Акцент2 2 2" xfId="44"/>
    <cellStyle name="20% - Акцент2 3" xfId="45"/>
    <cellStyle name="20% - Акцент2 4" xfId="46"/>
    <cellStyle name="20% - Акцент2 5" xfId="47"/>
    <cellStyle name="20% - Акцент2 6" xfId="48"/>
    <cellStyle name="20% - Акцент2 7" xfId="463"/>
    <cellStyle name="20% - Акцент2 8" xfId="518"/>
    <cellStyle name="20% — акцент3" xfId="49" builtinId="38" customBuiltin="1"/>
    <cellStyle name="20% - Акцент3 2" xfId="50"/>
    <cellStyle name="20% - Акцент3 2 2" xfId="51"/>
    <cellStyle name="20% - Акцент3 3" xfId="52"/>
    <cellStyle name="20% - Акцент3 4" xfId="53"/>
    <cellStyle name="20% - Акцент3 5" xfId="54"/>
    <cellStyle name="20% - Акцент3 6" xfId="55"/>
    <cellStyle name="20% - Акцент3 7" xfId="464"/>
    <cellStyle name="20% - Акцент3 8" xfId="519"/>
    <cellStyle name="20% — акцент4" xfId="56" builtinId="42" customBuiltin="1"/>
    <cellStyle name="20% - Акцент4 2" xfId="57"/>
    <cellStyle name="20% - Акцент4 2 2" xfId="58"/>
    <cellStyle name="20% - Акцент4 3" xfId="59"/>
    <cellStyle name="20% - Акцент4 4" xfId="60"/>
    <cellStyle name="20% - Акцент4 5" xfId="61"/>
    <cellStyle name="20% - Акцент4 6" xfId="62"/>
    <cellStyle name="20% - Акцент4 7" xfId="465"/>
    <cellStyle name="20% - Акцент4 8" xfId="520"/>
    <cellStyle name="20% — акцент5" xfId="63" builtinId="46" customBuiltin="1"/>
    <cellStyle name="20% - Акцент5 2" xfId="64"/>
    <cellStyle name="20% - Акцент5 2 2" xfId="65"/>
    <cellStyle name="20% - Акцент5 3" xfId="66"/>
    <cellStyle name="20% - Акцент5 4" xfId="67"/>
    <cellStyle name="20% - Акцент5 5" xfId="68"/>
    <cellStyle name="20% - Акцент5 6" xfId="69"/>
    <cellStyle name="20% - Акцент5 7" xfId="466"/>
    <cellStyle name="20% - Акцент5 8" xfId="521"/>
    <cellStyle name="20% — акцент6" xfId="70" builtinId="50" customBuiltin="1"/>
    <cellStyle name="20% - Акцент6 2" xfId="71"/>
    <cellStyle name="20% - Акцент6 2 2" xfId="72"/>
    <cellStyle name="20% - Акцент6 3" xfId="73"/>
    <cellStyle name="20% - Акцент6 4" xfId="74"/>
    <cellStyle name="20% - Акцент6 5" xfId="75"/>
    <cellStyle name="20% - Акцент6 6" xfId="76"/>
    <cellStyle name="20% - Акцент6 7" xfId="467"/>
    <cellStyle name="20% - Акцент6 8" xfId="522"/>
    <cellStyle name="40% — акцент1" xfId="77" builtinId="31" customBuiltin="1"/>
    <cellStyle name="40% - Акцент1 2" xfId="78"/>
    <cellStyle name="40% - Акцент1 2 2" xfId="79"/>
    <cellStyle name="40% - Акцент1 3" xfId="80"/>
    <cellStyle name="40% - Акцент1 4" xfId="81"/>
    <cellStyle name="40% - Акцент1 5" xfId="82"/>
    <cellStyle name="40% - Акцент1 6" xfId="83"/>
    <cellStyle name="40% - Акцент1 7" xfId="468"/>
    <cellStyle name="40% - Акцент1 8" xfId="523"/>
    <cellStyle name="40% — акцент2" xfId="84" builtinId="35" customBuiltin="1"/>
    <cellStyle name="40% - Акцент2 2" xfId="85"/>
    <cellStyle name="40% - Акцент2 3" xfId="86"/>
    <cellStyle name="40% - Акцент2 4" xfId="87"/>
    <cellStyle name="40% - Акцент2 5" xfId="88"/>
    <cellStyle name="40% - Акцент2 6" xfId="89"/>
    <cellStyle name="40% - Акцент2 7" xfId="469"/>
    <cellStyle name="40% - Акцент2 8" xfId="524"/>
    <cellStyle name="40% — акцент3" xfId="90" builtinId="39" customBuiltin="1"/>
    <cellStyle name="40% - Акцент3 2" xfId="91"/>
    <cellStyle name="40% - Акцент3 2 2" xfId="92"/>
    <cellStyle name="40% - Акцент3 3" xfId="93"/>
    <cellStyle name="40% - Акцент3 4" xfId="94"/>
    <cellStyle name="40% - Акцент3 5" xfId="95"/>
    <cellStyle name="40% - Акцент3 6" xfId="96"/>
    <cellStyle name="40% - Акцент3 7" xfId="470"/>
    <cellStyle name="40% - Акцент3 8" xfId="525"/>
    <cellStyle name="40% — акцент4" xfId="97" builtinId="43" customBuiltin="1"/>
    <cellStyle name="40% - Акцент4 2" xfId="98"/>
    <cellStyle name="40% - Акцент4 2 2" xfId="99"/>
    <cellStyle name="40% - Акцент4 3" xfId="100"/>
    <cellStyle name="40% - Акцент4 4" xfId="101"/>
    <cellStyle name="40% - Акцент4 5" xfId="102"/>
    <cellStyle name="40% - Акцент4 6" xfId="103"/>
    <cellStyle name="40% - Акцент4 7" xfId="471"/>
    <cellStyle name="40% - Акцент4 8" xfId="526"/>
    <cellStyle name="40% — акцент5" xfId="104" builtinId="47" customBuiltin="1"/>
    <cellStyle name="40% - Акцент5 2" xfId="105"/>
    <cellStyle name="40% - Акцент5 2 2" xfId="106"/>
    <cellStyle name="40% - Акцент5 3" xfId="107"/>
    <cellStyle name="40% - Акцент5 4" xfId="108"/>
    <cellStyle name="40% - Акцент5 5" xfId="109"/>
    <cellStyle name="40% - Акцент5 6" xfId="110"/>
    <cellStyle name="40% - Акцент5 7" xfId="472"/>
    <cellStyle name="40% - Акцент5 8" xfId="527"/>
    <cellStyle name="40% — акцент6" xfId="111" builtinId="51" customBuiltin="1"/>
    <cellStyle name="40% - Акцент6 2" xfId="112"/>
    <cellStyle name="40% - Акцент6 2 2" xfId="113"/>
    <cellStyle name="40% - Акцент6 3" xfId="114"/>
    <cellStyle name="40% - Акцент6 4" xfId="115"/>
    <cellStyle name="40% - Акцент6 5" xfId="116"/>
    <cellStyle name="40% - Акцент6 6" xfId="117"/>
    <cellStyle name="40% - Акцент6 7" xfId="473"/>
    <cellStyle name="40% - Акцент6 8" xfId="528"/>
    <cellStyle name="60% — акцент1" xfId="118" builtinId="32" customBuiltin="1"/>
    <cellStyle name="60% - Акцент1 2" xfId="119"/>
    <cellStyle name="60% - Акцент1 2 2" xfId="120"/>
    <cellStyle name="60% - Акцент1 3" xfId="121"/>
    <cellStyle name="60% - Акцент1 4" xfId="122"/>
    <cellStyle name="60% - Акцент1 5" xfId="123"/>
    <cellStyle name="60% - Акцент1 6" xfId="124"/>
    <cellStyle name="60% - Акцент1 7" xfId="474"/>
    <cellStyle name="60% - Акцент1 8" xfId="529"/>
    <cellStyle name="60% — акцент2" xfId="125" builtinId="36" customBuiltin="1"/>
    <cellStyle name="60% - Акцент2 2" xfId="126"/>
    <cellStyle name="60% - Акцент2 3" xfId="127"/>
    <cellStyle name="60% - Акцент2 4" xfId="128"/>
    <cellStyle name="60% - Акцент2 5" xfId="129"/>
    <cellStyle name="60% - Акцент2 6" xfId="130"/>
    <cellStyle name="60% - Акцент2 7" xfId="475"/>
    <cellStyle name="60% - Акцент2 8" xfId="530"/>
    <cellStyle name="60% — акцент3" xfId="131" builtinId="40" customBuiltin="1"/>
    <cellStyle name="60% - Акцент3 2" xfId="132"/>
    <cellStyle name="60% - Акцент3 2 2" xfId="133"/>
    <cellStyle name="60% - Акцент3 3" xfId="134"/>
    <cellStyle name="60% - Акцент3 4" xfId="135"/>
    <cellStyle name="60% - Акцент3 5" xfId="136"/>
    <cellStyle name="60% - Акцент3 6" xfId="137"/>
    <cellStyle name="60% - Акцент3 7" xfId="476"/>
    <cellStyle name="60% - Акцент3 8" xfId="531"/>
    <cellStyle name="60% — акцент4" xfId="138" builtinId="44" customBuiltin="1"/>
    <cellStyle name="60% - Акцент4 2" xfId="139"/>
    <cellStyle name="60% - Акцент4 2 2" xfId="140"/>
    <cellStyle name="60% - Акцент4 3" xfId="141"/>
    <cellStyle name="60% - Акцент4 4" xfId="142"/>
    <cellStyle name="60% - Акцент4 5" xfId="143"/>
    <cellStyle name="60% - Акцент4 6" xfId="144"/>
    <cellStyle name="60% - Акцент4 7" xfId="477"/>
    <cellStyle name="60% - Акцент4 8" xfId="532"/>
    <cellStyle name="60% — акцент5" xfId="145" builtinId="48" customBuiltin="1"/>
    <cellStyle name="60% - Акцент5 2" xfId="146"/>
    <cellStyle name="60% - Акцент5 2 2" xfId="147"/>
    <cellStyle name="60% - Акцент5 3" xfId="148"/>
    <cellStyle name="60% - Акцент5 4" xfId="149"/>
    <cellStyle name="60% - Акцент5 5" xfId="150"/>
    <cellStyle name="60% - Акцент5 6" xfId="151"/>
    <cellStyle name="60% - Акцент5 7" xfId="478"/>
    <cellStyle name="60% - Акцент5 8" xfId="533"/>
    <cellStyle name="60% — акцент6" xfId="152" builtinId="52" customBuiltin="1"/>
    <cellStyle name="60% - Акцент6 2" xfId="153"/>
    <cellStyle name="60% - Акцент6 2 2" xfId="154"/>
    <cellStyle name="60% - Акцент6 3" xfId="155"/>
    <cellStyle name="60% - Акцент6 4" xfId="156"/>
    <cellStyle name="60% - Акцент6 5" xfId="157"/>
    <cellStyle name="60% - Акцент6 6" xfId="158"/>
    <cellStyle name="60% - Акцент6 7" xfId="479"/>
    <cellStyle name="60% - Акцент6 8" xfId="534"/>
    <cellStyle name="Normal_02_Приложение к ТЗ Входные формы" xfId="159"/>
    <cellStyle name="SAPBEXaggData" xfId="160"/>
    <cellStyle name="SAPBEXaggDataEmph" xfId="161"/>
    <cellStyle name="SAPBEXaggItem" xfId="162"/>
    <cellStyle name="SAPBEXaggItemX" xfId="163"/>
    <cellStyle name="SAPBEXchaText" xfId="164"/>
    <cellStyle name="SAPBEXexcBad7" xfId="165"/>
    <cellStyle name="SAPBEXexcBad8" xfId="166"/>
    <cellStyle name="SAPBEXexcBad9" xfId="167"/>
    <cellStyle name="SAPBEXexcCritical4" xfId="168"/>
    <cellStyle name="SAPBEXexcCritical5" xfId="169"/>
    <cellStyle name="SAPBEXexcCritical6" xfId="170"/>
    <cellStyle name="SAPBEXexcGood1" xfId="171"/>
    <cellStyle name="SAPBEXexcGood2" xfId="172"/>
    <cellStyle name="SAPBEXexcGood3" xfId="173"/>
    <cellStyle name="SAPBEXfilterDrill" xfId="174"/>
    <cellStyle name="SAPBEXfilterItem" xfId="175"/>
    <cellStyle name="SAPBEXfilterText" xfId="176"/>
    <cellStyle name="SAPBEXfilterText 2" xfId="177"/>
    <cellStyle name="SAPBEXfilterText 2 2" xfId="178"/>
    <cellStyle name="SAPBEXfilterText 2_Книга1" xfId="179"/>
    <cellStyle name="SAPBEXfilterText_~6498020" xfId="180"/>
    <cellStyle name="SAPBEXformats" xfId="181"/>
    <cellStyle name="SAPBEXheaderItem" xfId="182"/>
    <cellStyle name="SAPBEXheaderItem 2" xfId="183"/>
    <cellStyle name="SAPBEXheaderItem 2 2" xfId="184"/>
    <cellStyle name="SAPBEXheaderItem 2_Книга1" xfId="185"/>
    <cellStyle name="SAPBEXheaderItem_~6498020" xfId="186"/>
    <cellStyle name="SAPBEXheaderText" xfId="187"/>
    <cellStyle name="SAPBEXheaderText 2" xfId="188"/>
    <cellStyle name="SAPBEXheaderText 2 2" xfId="189"/>
    <cellStyle name="SAPBEXheaderText 2_Книга1" xfId="190"/>
    <cellStyle name="SAPBEXheaderText_~6498020" xfId="191"/>
    <cellStyle name="SAPBEXHLevel0" xfId="192"/>
    <cellStyle name="SAPBEXHLevel0 2" xfId="193"/>
    <cellStyle name="SAPBEXHLevel0 2 2" xfId="194"/>
    <cellStyle name="SAPBEXHLevel0 2_Книга1" xfId="195"/>
    <cellStyle name="SAPBEXHLevel0_~6498020" xfId="196"/>
    <cellStyle name="SAPBEXHLevel0X" xfId="197"/>
    <cellStyle name="SAPBEXHLevel0X 2" xfId="198"/>
    <cellStyle name="SAPBEXHLevel0X 2 2" xfId="199"/>
    <cellStyle name="SAPBEXHLevel0X 2_Книга1" xfId="200"/>
    <cellStyle name="SAPBEXHLevel0X_~6498020" xfId="201"/>
    <cellStyle name="SAPBEXHLevel1" xfId="202"/>
    <cellStyle name="SAPBEXHLevel1 2" xfId="203"/>
    <cellStyle name="SAPBEXHLevel1 2 2" xfId="204"/>
    <cellStyle name="SAPBEXHLevel1 2_Книга1" xfId="205"/>
    <cellStyle name="SAPBEXHLevel1_~6498020" xfId="206"/>
    <cellStyle name="SAPBEXHLevel1X" xfId="207"/>
    <cellStyle name="SAPBEXHLevel1X 2" xfId="208"/>
    <cellStyle name="SAPBEXHLevel1X 2 2" xfId="209"/>
    <cellStyle name="SAPBEXHLevel1X 2_Книга1" xfId="210"/>
    <cellStyle name="SAPBEXHLevel1X_~6498020" xfId="211"/>
    <cellStyle name="SAPBEXHLevel2" xfId="212"/>
    <cellStyle name="SAPBEXHLevel2 2" xfId="213"/>
    <cellStyle name="SAPBEXHLevel2 2 2" xfId="214"/>
    <cellStyle name="SAPBEXHLevel2 2_Книга1" xfId="215"/>
    <cellStyle name="SAPBEXHLevel2_~6498020" xfId="216"/>
    <cellStyle name="SAPBEXHLevel2X" xfId="217"/>
    <cellStyle name="SAPBEXHLevel2X 2" xfId="218"/>
    <cellStyle name="SAPBEXHLevel2X 2 2" xfId="219"/>
    <cellStyle name="SAPBEXHLevel2X 2_Книга1" xfId="220"/>
    <cellStyle name="SAPBEXHLevel2X_~6498020" xfId="221"/>
    <cellStyle name="SAPBEXHLevel3" xfId="222"/>
    <cellStyle name="SAPBEXHLevel3 2" xfId="223"/>
    <cellStyle name="SAPBEXHLevel3 2 2" xfId="224"/>
    <cellStyle name="SAPBEXHLevel3 2_Книга1" xfId="225"/>
    <cellStyle name="SAPBEXHLevel3_~6498020" xfId="226"/>
    <cellStyle name="SAPBEXHLevel3X" xfId="227"/>
    <cellStyle name="SAPBEXHLevel3X 2" xfId="228"/>
    <cellStyle name="SAPBEXHLevel3X 2 2" xfId="229"/>
    <cellStyle name="SAPBEXHLevel3X 2_Книга1" xfId="230"/>
    <cellStyle name="SAPBEXHLevel3X_~6498020" xfId="231"/>
    <cellStyle name="SAPBEXresData" xfId="232"/>
    <cellStyle name="SAPBEXresDataEmph" xfId="233"/>
    <cellStyle name="SAPBEXresItem" xfId="234"/>
    <cellStyle name="SAPBEXresItemX" xfId="235"/>
    <cellStyle name="SAPBEXstdData" xfId="236"/>
    <cellStyle name="SAPBEXstdDataEmph" xfId="237"/>
    <cellStyle name="SAPBEXstdItem" xfId="238"/>
    <cellStyle name="SAPBEXstdItemX" xfId="239"/>
    <cellStyle name="SAPBEXtitle" xfId="240"/>
    <cellStyle name="SAPBEXtitle 2" xfId="241"/>
    <cellStyle name="SAPBEXtitle 2 2" xfId="242"/>
    <cellStyle name="SAPBEXtitle 2_Книга1" xfId="243"/>
    <cellStyle name="SAPBEXtitle_~6498020" xfId="244"/>
    <cellStyle name="SAPBEXundefined" xfId="245"/>
    <cellStyle name="Акцент1" xfId="246" builtinId="29" customBuiltin="1"/>
    <cellStyle name="Акцент1 2" xfId="247"/>
    <cellStyle name="Акцент1 2 2" xfId="248"/>
    <cellStyle name="Акцент1 3" xfId="249"/>
    <cellStyle name="Акцент1 4" xfId="250"/>
    <cellStyle name="Акцент1 5" xfId="251"/>
    <cellStyle name="Акцент1 6" xfId="252"/>
    <cellStyle name="Акцент1 7" xfId="480"/>
    <cellStyle name="Акцент1 8" xfId="535"/>
    <cellStyle name="Акцент2" xfId="253" builtinId="33" customBuiltin="1"/>
    <cellStyle name="Акцент2 2" xfId="254"/>
    <cellStyle name="Акцент2 3" xfId="255"/>
    <cellStyle name="Акцент2 4" xfId="256"/>
    <cellStyle name="Акцент2 5" xfId="257"/>
    <cellStyle name="Акцент2 6" xfId="258"/>
    <cellStyle name="Акцент2 7" xfId="481"/>
    <cellStyle name="Акцент2 8" xfId="536"/>
    <cellStyle name="Акцент3" xfId="259" builtinId="37" customBuiltin="1"/>
    <cellStyle name="Акцент3 2" xfId="260"/>
    <cellStyle name="Акцент3 3" xfId="261"/>
    <cellStyle name="Акцент3 4" xfId="262"/>
    <cellStyle name="Акцент3 5" xfId="263"/>
    <cellStyle name="Акцент3 6" xfId="264"/>
    <cellStyle name="Акцент3 7" xfId="482"/>
    <cellStyle name="Акцент3 8" xfId="537"/>
    <cellStyle name="Акцент4" xfId="265" builtinId="41" customBuiltin="1"/>
    <cellStyle name="Акцент4 2" xfId="266"/>
    <cellStyle name="Акцент4 2 2" xfId="267"/>
    <cellStyle name="Акцент4 3" xfId="268"/>
    <cellStyle name="Акцент4 4" xfId="269"/>
    <cellStyle name="Акцент4 5" xfId="270"/>
    <cellStyle name="Акцент4 6" xfId="271"/>
    <cellStyle name="Акцент4 7" xfId="483"/>
    <cellStyle name="Акцент4 8" xfId="538"/>
    <cellStyle name="Акцент5" xfId="272" builtinId="45" customBuiltin="1"/>
    <cellStyle name="Акцент5 2" xfId="273"/>
    <cellStyle name="Акцент5 3" xfId="274"/>
    <cellStyle name="Акцент5 4" xfId="275"/>
    <cellStyle name="Акцент5 5" xfId="276"/>
    <cellStyle name="Акцент5 6" xfId="277"/>
    <cellStyle name="Акцент5 7" xfId="484"/>
    <cellStyle name="Акцент5 8" xfId="539"/>
    <cellStyle name="Акцент6" xfId="278" builtinId="49" customBuiltin="1"/>
    <cellStyle name="Акцент6 2" xfId="279"/>
    <cellStyle name="Акцент6 2 2" xfId="280"/>
    <cellStyle name="Акцент6 3" xfId="281"/>
    <cellStyle name="Акцент6 4" xfId="282"/>
    <cellStyle name="Акцент6 5" xfId="283"/>
    <cellStyle name="Акцент6 6" xfId="284"/>
    <cellStyle name="Акцент6 7" xfId="485"/>
    <cellStyle name="Акцент6 8" xfId="540"/>
    <cellStyle name="Ввод " xfId="285" builtinId="20" customBuiltin="1"/>
    <cellStyle name="Ввод  2" xfId="286"/>
    <cellStyle name="Ввод  3" xfId="287"/>
    <cellStyle name="Ввод  4" xfId="288"/>
    <cellStyle name="Ввод  5" xfId="289"/>
    <cellStyle name="Ввод  6" xfId="290"/>
    <cellStyle name="Ввод  7" xfId="486"/>
    <cellStyle name="Ввод  8" xfId="541"/>
    <cellStyle name="Вывод" xfId="291" builtinId="21" customBuiltin="1"/>
    <cellStyle name="Вывод 2" xfId="292"/>
    <cellStyle name="Вывод 2 2" xfId="293"/>
    <cellStyle name="Вывод 2_Приложение I.8. Баланс вторичных доходов" xfId="294"/>
    <cellStyle name="Вывод 3" xfId="295"/>
    <cellStyle name="Вывод 4" xfId="296"/>
    <cellStyle name="Вывод 5" xfId="297"/>
    <cellStyle name="Вывод 6" xfId="298"/>
    <cellStyle name="Вывод 7" xfId="487"/>
    <cellStyle name="Вывод 8" xfId="542"/>
    <cellStyle name="Вычисление" xfId="299" builtinId="22" customBuiltin="1"/>
    <cellStyle name="Вычисление 2" xfId="300"/>
    <cellStyle name="Вычисление 2 2" xfId="301"/>
    <cellStyle name="Вычисление 2_Приложение I.8. Баланс вторичных доходов" xfId="302"/>
    <cellStyle name="Вычисление 3" xfId="303"/>
    <cellStyle name="Вычисление 4" xfId="304"/>
    <cellStyle name="Вычисление 5" xfId="305"/>
    <cellStyle name="Вычисление 6" xfId="306"/>
    <cellStyle name="Вычисление 7" xfId="488"/>
    <cellStyle name="Вычисление 8" xfId="543"/>
    <cellStyle name="Гиперссылка" xfId="560" builtinId="8"/>
    <cellStyle name="Заголовок 1" xfId="307" builtinId="16" customBuiltin="1"/>
    <cellStyle name="Заголовок 1 2" xfId="308"/>
    <cellStyle name="Заголовок 1 2 2" xfId="309"/>
    <cellStyle name="Заголовок 1 2_Приложение I.8. Баланс вторичных доходов" xfId="310"/>
    <cellStyle name="Заголовок 1 3" xfId="311"/>
    <cellStyle name="Заголовок 1 4" xfId="312"/>
    <cellStyle name="Заголовок 1 5" xfId="313"/>
    <cellStyle name="Заголовок 1 6" xfId="314"/>
    <cellStyle name="Заголовок 1 7" xfId="489"/>
    <cellStyle name="Заголовок 1 8" xfId="544"/>
    <cellStyle name="Заголовок 2" xfId="315" builtinId="17" customBuiltin="1"/>
    <cellStyle name="Заголовок 2 2" xfId="316"/>
    <cellStyle name="Заголовок 2 2 2" xfId="317"/>
    <cellStyle name="Заголовок 2 2_Приложение I.8. Баланс вторичных доходов" xfId="318"/>
    <cellStyle name="Заголовок 2 3" xfId="319"/>
    <cellStyle name="Заголовок 2 4" xfId="320"/>
    <cellStyle name="Заголовок 2 5" xfId="321"/>
    <cellStyle name="Заголовок 2 6" xfId="322"/>
    <cellStyle name="Заголовок 2 7" xfId="490"/>
    <cellStyle name="Заголовок 2 8" xfId="545"/>
    <cellStyle name="Заголовок 3" xfId="323" builtinId="18" customBuiltin="1"/>
    <cellStyle name="Заголовок 3 2" xfId="324"/>
    <cellStyle name="Заголовок 3 2 2" xfId="325"/>
    <cellStyle name="Заголовок 3 2_Приложение I.8. Баланс вторичных доходов" xfId="326"/>
    <cellStyle name="Заголовок 3 3" xfId="327"/>
    <cellStyle name="Заголовок 3 4" xfId="328"/>
    <cellStyle name="Заголовок 3 5" xfId="329"/>
    <cellStyle name="Заголовок 3 6" xfId="330"/>
    <cellStyle name="Заголовок 3 7" xfId="491"/>
    <cellStyle name="Заголовок 3 8" xfId="546"/>
    <cellStyle name="Заголовок 4" xfId="331" builtinId="19" customBuiltin="1"/>
    <cellStyle name="Заголовок 4 2" xfId="332"/>
    <cellStyle name="Заголовок 4 2 2" xfId="333"/>
    <cellStyle name="Заголовок 4 3" xfId="334"/>
    <cellStyle name="Заголовок 4 4" xfId="335"/>
    <cellStyle name="Заголовок 4 5" xfId="336"/>
    <cellStyle name="Заголовок 4 6" xfId="337"/>
    <cellStyle name="Заголовок 4 7" xfId="492"/>
    <cellStyle name="Заголовок 4 8" xfId="547"/>
    <cellStyle name="Итог" xfId="338" builtinId="25" customBuiltin="1"/>
    <cellStyle name="Итог 2" xfId="339"/>
    <cellStyle name="Итог 2 2" xfId="340"/>
    <cellStyle name="Итог 2_Приложение I.8. Баланс вторичных доходов" xfId="341"/>
    <cellStyle name="Итог 3" xfId="342"/>
    <cellStyle name="Итог 4" xfId="343"/>
    <cellStyle name="Итог 5" xfId="344"/>
    <cellStyle name="Итог 6" xfId="345"/>
    <cellStyle name="Итог 7" xfId="493"/>
    <cellStyle name="Итог 8" xfId="548"/>
    <cellStyle name="Контрольная ячейка" xfId="346" builtinId="23" customBuiltin="1"/>
    <cellStyle name="Контрольная ячейка 2" xfId="347"/>
    <cellStyle name="Контрольная ячейка 3" xfId="348"/>
    <cellStyle name="Контрольная ячейка 4" xfId="349"/>
    <cellStyle name="Контрольная ячейка 5" xfId="350"/>
    <cellStyle name="Контрольная ячейка 6" xfId="351"/>
    <cellStyle name="Контрольная ячейка 7" xfId="494"/>
    <cellStyle name="Контрольная ячейка 8" xfId="549"/>
    <cellStyle name="Название" xfId="352" builtinId="15" customBuiltin="1"/>
    <cellStyle name="Название 2" xfId="353"/>
    <cellStyle name="Название 2 2" xfId="354"/>
    <cellStyle name="Название 3" xfId="355"/>
    <cellStyle name="Название 4" xfId="356"/>
    <cellStyle name="Название 5" xfId="357"/>
    <cellStyle name="Название 6" xfId="358"/>
    <cellStyle name="Название 7" xfId="497"/>
    <cellStyle name="Название 8" xfId="550"/>
    <cellStyle name="Нейтральный" xfId="359" builtinId="28" customBuiltin="1"/>
    <cellStyle name="Нейтральный 2" xfId="360"/>
    <cellStyle name="Нейтральный 2 2" xfId="361"/>
    <cellStyle name="Нейтральный 3" xfId="362"/>
    <cellStyle name="Нейтральный 4" xfId="363"/>
    <cellStyle name="Нейтральный 5" xfId="364"/>
    <cellStyle name="Нейтральный 6" xfId="365"/>
    <cellStyle name="Нейтральный 7" xfId="500"/>
    <cellStyle name="Нейтральный 8" xfId="551"/>
    <cellStyle name="Обычный" xfId="0" builtinId="0"/>
    <cellStyle name="Обычный 10" xfId="460"/>
    <cellStyle name="Обычный 10 2" xfId="511"/>
    <cellStyle name="Обычный 11" xfId="512"/>
    <cellStyle name="Обычный 2" xfId="366"/>
    <cellStyle name="Обычный 2 2" xfId="367"/>
    <cellStyle name="Обычный 2 2 2" xfId="499"/>
    <cellStyle name="Обычный 2 2 3" xfId="513"/>
    <cellStyle name="Обычный 2 3" xfId="368"/>
    <cellStyle name="Обычный 2 4" xfId="369"/>
    <cellStyle name="Обычный 2 5" xfId="370"/>
    <cellStyle name="Обычный 2_~6498020" xfId="371"/>
    <cellStyle name="Обычный 3" xfId="372"/>
    <cellStyle name="Обычный 3 2" xfId="373"/>
    <cellStyle name="Обычный 3 3" xfId="374"/>
    <cellStyle name="Обычный 3 3 2" xfId="375"/>
    <cellStyle name="Обычный 3 3 2 2" xfId="456"/>
    <cellStyle name="Обычный 3 4" xfId="376"/>
    <cellStyle name="Обычный 3 5" xfId="377"/>
    <cellStyle name="Обычный 3 5 2" xfId="501"/>
    <cellStyle name="Обычный 3 5 2 2" xfId="552"/>
    <cellStyle name="Обычный 3 5 3" xfId="553"/>
    <cellStyle name="Обычный 3 6" xfId="378"/>
    <cellStyle name="Обычный 3 6 2" xfId="457"/>
    <cellStyle name="Обычный 3 7" xfId="514"/>
    <cellStyle name="Обычный 3 8" xfId="515"/>
    <cellStyle name="Обычный 4" xfId="379"/>
    <cellStyle name="Обычный 4 2" xfId="498"/>
    <cellStyle name="Обычный 5" xfId="380"/>
    <cellStyle name="Обычный 5 2" xfId="381"/>
    <cellStyle name="Обычный 5 3" xfId="382"/>
    <cellStyle name="Обычный 5 4" xfId="383"/>
    <cellStyle name="Обычный 5_~6498020" xfId="384"/>
    <cellStyle name="Обычный 6" xfId="385"/>
    <cellStyle name="Обычный 6 2" xfId="386"/>
    <cellStyle name="Обычный 6 3" xfId="387"/>
    <cellStyle name="Обычный 6 4" xfId="388"/>
    <cellStyle name="Обычный 6_~6498020" xfId="389"/>
    <cellStyle name="Обычный 7" xfId="390"/>
    <cellStyle name="Обычный 7 2" xfId="391"/>
    <cellStyle name="Обычный 7 3" xfId="392"/>
    <cellStyle name="Обычный 7 4" xfId="461"/>
    <cellStyle name="Обычный 8" xfId="393"/>
    <cellStyle name="Обычный 9" xfId="459"/>
    <cellStyle name="Обычный 9 2" xfId="510"/>
    <cellStyle name="Обычный_4" xfId="394"/>
    <cellStyle name="Обычный_Книга1" xfId="395"/>
    <cellStyle name="Обычный_Прил 1 _3 пр 2" xfId="516"/>
    <cellStyle name="Плохой" xfId="396" builtinId="27" customBuiltin="1"/>
    <cellStyle name="Плохой 2" xfId="397"/>
    <cellStyle name="Плохой 2 2" xfId="398"/>
    <cellStyle name="Плохой 3" xfId="399"/>
    <cellStyle name="Плохой 4" xfId="400"/>
    <cellStyle name="Плохой 5" xfId="401"/>
    <cellStyle name="Плохой 6" xfId="402"/>
    <cellStyle name="Плохой 7" xfId="502"/>
    <cellStyle name="Плохой 8" xfId="554"/>
    <cellStyle name="Пояснение" xfId="403" builtinId="53" customBuiltin="1"/>
    <cellStyle name="Пояснение 2" xfId="404"/>
    <cellStyle name="Пояснение 3" xfId="405"/>
    <cellStyle name="Пояснение 4" xfId="406"/>
    <cellStyle name="Пояснение 5" xfId="407"/>
    <cellStyle name="Пояснение 6" xfId="408"/>
    <cellStyle name="Пояснение 7" xfId="503"/>
    <cellStyle name="Пояснение 8" xfId="555"/>
    <cellStyle name="Примечание" xfId="409" builtinId="10" customBuiltin="1"/>
    <cellStyle name="Примечание 2" xfId="410"/>
    <cellStyle name="Примечание 2 2" xfId="411"/>
    <cellStyle name="Примечание 2 3" xfId="495"/>
    <cellStyle name="Примечание 2_Приложение I.8. Баланс вторичных доходов" xfId="412"/>
    <cellStyle name="Примечание 3" xfId="413"/>
    <cellStyle name="Примечание 3 2" xfId="496"/>
    <cellStyle name="Примечание 4" xfId="414"/>
    <cellStyle name="Примечание 5" xfId="415"/>
    <cellStyle name="Примечание 6" xfId="416"/>
    <cellStyle name="Примечание 7" xfId="504"/>
    <cellStyle name="Примечание 8" xfId="556"/>
    <cellStyle name="Процентный" xfId="561" builtinId="5"/>
    <cellStyle name="Связанная ячейка" xfId="417" builtinId="24" customBuiltin="1"/>
    <cellStyle name="Связанная ячейка 2" xfId="418"/>
    <cellStyle name="Связанная ячейка 2 2" xfId="419"/>
    <cellStyle name="Связанная ячейка 2_Приложение I.8. Баланс вторичных доходов" xfId="420"/>
    <cellStyle name="Связанная ячейка 3" xfId="421"/>
    <cellStyle name="Связанная ячейка 4" xfId="422"/>
    <cellStyle name="Связанная ячейка 5" xfId="423"/>
    <cellStyle name="Связанная ячейка 6" xfId="424"/>
    <cellStyle name="Связанная ячейка 7" xfId="505"/>
    <cellStyle name="Связанная ячейка 8" xfId="557"/>
    <cellStyle name="Стиль 1" xfId="425"/>
    <cellStyle name="Стиль 1 2" xfId="426"/>
    <cellStyle name="Стиль 1_Приложение 1.6_усл.по зонам" xfId="427"/>
    <cellStyle name="Стиль 2" xfId="428"/>
    <cellStyle name="Текст предупреждения" xfId="429" builtinId="11" customBuiltin="1"/>
    <cellStyle name="Текст предупреждения 2" xfId="430"/>
    <cellStyle name="Текст предупреждения 3" xfId="431"/>
    <cellStyle name="Текст предупреждения 4" xfId="432"/>
    <cellStyle name="Текст предупреждения 5" xfId="433"/>
    <cellStyle name="Текст предупреждения 6" xfId="434"/>
    <cellStyle name="Текст предупреждения 7" xfId="506"/>
    <cellStyle name="Текст предупреждения 8" xfId="558"/>
    <cellStyle name="Тысячи [0]_Модуль2" xfId="435"/>
    <cellStyle name="Тысячи_Модуль2" xfId="436"/>
    <cellStyle name="Финансовый 2" xfId="437"/>
    <cellStyle name="Финансовый 2 2" xfId="438"/>
    <cellStyle name="Финансовый 2 2 2" xfId="507"/>
    <cellStyle name="Финансовый 2 3" xfId="458"/>
    <cellStyle name="Финансовый 3" xfId="439"/>
    <cellStyle name="Финансовый 3 2" xfId="508"/>
    <cellStyle name="Хороший" xfId="440" builtinId="26" customBuiltin="1"/>
    <cellStyle name="Хороший 2" xfId="441"/>
    <cellStyle name="Хороший 2 2" xfId="442"/>
    <cellStyle name="Хороший 3" xfId="443"/>
    <cellStyle name="Хороший 4" xfId="444"/>
    <cellStyle name="Хороший 5" xfId="445"/>
    <cellStyle name="Хороший 6" xfId="446"/>
    <cellStyle name="Хороший 7" xfId="509"/>
    <cellStyle name="Хороший 8" xfId="5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igul_b\zapiska%2011\&#1052;&#1086;&#1080;%20&#1076;&#1086;&#1082;&#1091;&#1084;&#1077;&#1085;&#1090;&#1099;\&#1042;&#1044;\2008\&#1042;&#1044;%20&#1087;&#1086;%20&#1089;&#1088;&#1086;&#1082;&#1072;&#1084;%202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"/>
      <sheetName val="STable 3.1"/>
      <sheetName val="Table 3 (Y)"/>
      <sheetName val="ED-stand"/>
      <sheetName val="банки"/>
      <sheetName val="баланс"/>
      <sheetName val="прочие"/>
      <sheetName val="прочие-ЦБ"/>
      <sheetName val="interest"/>
      <sheetName val="по годам"/>
      <sheetName val="ED-прогноз"/>
      <sheetName val="Диаграмма1"/>
      <sheetName val="Диаграм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Брендбук">
      <a:dk1>
        <a:sysClr val="windowText" lastClr="000000"/>
      </a:dk1>
      <a:lt1>
        <a:sysClr val="window" lastClr="FFFFFF"/>
      </a:lt1>
      <a:dk2>
        <a:srgbClr val="4B3E3B"/>
      </a:dk2>
      <a:lt2>
        <a:srgbClr val="E6E6E6"/>
      </a:lt2>
      <a:accent1>
        <a:srgbClr val="CCCCCC"/>
      </a:accent1>
      <a:accent2>
        <a:srgbClr val="275C1A"/>
      </a:accent2>
      <a:accent3>
        <a:srgbClr val="67995A"/>
      </a:accent3>
      <a:accent4>
        <a:srgbClr val="9C7C07"/>
      </a:accent4>
      <a:accent5>
        <a:srgbClr val="F1C94D"/>
      </a:accent5>
      <a:accent6>
        <a:srgbClr val="BC1E28"/>
      </a:accent6>
      <a:hlink>
        <a:srgbClr val="275C1A"/>
      </a:hlink>
      <a:folHlink>
        <a:srgbClr val="80727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&#1079;&#1072;_9_&#1084;&#1077;&#1089;&#1103;&#1094;&#1077;&#1074;_2021_&#1075;&#1086;&#1076;&#1072;.xlsx" TargetMode="External"/><Relationship Id="rId2" Type="http://schemas.openxmlformats.org/officeDocument/2006/relationships/hyperlink" Target="&#1079;&#1072;_9_&#1084;&#1077;&#1089;&#1103;&#1094;&#1077;&#1074;_2021_&#1075;&#1086;&#1076;&#1072;.xlsx" TargetMode="External"/><Relationship Id="rId1" Type="http://schemas.openxmlformats.org/officeDocument/2006/relationships/hyperlink" Target="&#1079;&#1072;_9_&#1084;&#1077;&#1089;&#1103;&#1094;&#1077;&#1074;_2021_&#1075;&#1086;&#1076;&#1072;.xls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&#1079;&#1072;_9_&#1084;&#1077;&#1089;&#1103;&#1094;&#1077;&#1074;_2021_&#1075;&#1086;&#1076;&#1072;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10"/>
  <sheetViews>
    <sheetView tabSelected="1" workbookViewId="0">
      <selection activeCell="D16" sqref="D16"/>
    </sheetView>
  </sheetViews>
  <sheetFormatPr defaultColWidth="8.85546875" defaultRowHeight="12.75" x14ac:dyDescent="0.2"/>
  <cols>
    <col min="1" max="1" width="7.42578125" style="184" customWidth="1"/>
    <col min="2" max="2" width="8.42578125" style="184" customWidth="1"/>
    <col min="3" max="3" width="8.85546875" style="184"/>
    <col min="4" max="4" width="100.140625" style="184" customWidth="1"/>
    <col min="5" max="16384" width="8.85546875" style="184"/>
  </cols>
  <sheetData>
    <row r="4" spans="3:4" ht="18" x14ac:dyDescent="0.25">
      <c r="C4" s="186" t="s">
        <v>186</v>
      </c>
    </row>
    <row r="5" spans="3:4" ht="18" x14ac:dyDescent="0.25">
      <c r="C5" s="186"/>
    </row>
    <row r="6" spans="3:4" ht="14.25" x14ac:dyDescent="0.2">
      <c r="C6" s="187" t="s">
        <v>180</v>
      </c>
    </row>
    <row r="7" spans="3:4" x14ac:dyDescent="0.2">
      <c r="C7" s="188" t="s">
        <v>181</v>
      </c>
      <c r="D7" s="207" t="s">
        <v>199</v>
      </c>
    </row>
    <row r="8" spans="3:4" x14ac:dyDescent="0.2">
      <c r="C8" s="188" t="s">
        <v>182</v>
      </c>
      <c r="D8" s="207" t="s">
        <v>2</v>
      </c>
    </row>
    <row r="9" spans="3:4" x14ac:dyDescent="0.2">
      <c r="C9" s="188" t="s">
        <v>183</v>
      </c>
      <c r="D9" s="207" t="s">
        <v>185</v>
      </c>
    </row>
    <row r="10" spans="3:4" x14ac:dyDescent="0.2">
      <c r="C10" s="188" t="s">
        <v>184</v>
      </c>
      <c r="D10" s="207" t="s">
        <v>57</v>
      </c>
    </row>
  </sheetData>
  <hyperlinks>
    <hyperlink ref="D7" r:id="rId1" location="'1. Внешнеторговый оборот'!A1"/>
    <hyperlink ref="D8" r:id="rId2" location="'2. Структура экспорта и импорта'!A1"/>
    <hyperlink ref="D9" r:id="rId3" location="'3. Экспорт отдельных товаров'!A1"/>
    <hyperlink ref="D10" r:id="rId4" location="'4. Географическая структура'!A1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zoomScale="80" zoomScaleNormal="80" workbookViewId="0">
      <pane xSplit="1" ySplit="5" topLeftCell="B20" activePane="bottomRight" state="frozen"/>
      <selection pane="topRight" activeCell="B1" sqref="B1"/>
      <selection pane="bottomLeft" activeCell="A6" sqref="A6"/>
      <selection pane="bottomRight" sqref="A1:O1"/>
    </sheetView>
  </sheetViews>
  <sheetFormatPr defaultColWidth="9.140625" defaultRowHeight="12.75" x14ac:dyDescent="0.2"/>
  <cols>
    <col min="1" max="1" width="45.85546875" style="105" customWidth="1"/>
    <col min="2" max="2" width="9.28515625" style="19" bestFit="1" customWidth="1"/>
    <col min="3" max="3" width="9.28515625" style="96" bestFit="1" customWidth="1" collapsed="1"/>
    <col min="4" max="4" width="9.42578125" style="96" bestFit="1" customWidth="1"/>
    <col min="5" max="5" width="10.85546875" style="96" customWidth="1"/>
    <col min="6" max="6" width="9.28515625" style="96" bestFit="1" customWidth="1"/>
    <col min="7" max="7" width="12.42578125" style="96" customWidth="1"/>
    <col min="8" max="10" width="9.28515625" style="19" bestFit="1" customWidth="1"/>
    <col min="11" max="11" width="9.85546875" style="19" bestFit="1" customWidth="1"/>
    <col min="12" max="12" width="9.42578125" style="19" customWidth="1" collapsed="1"/>
    <col min="13" max="13" width="10.28515625" style="19" customWidth="1"/>
    <col min="14" max="14" width="11.42578125" style="19" customWidth="1"/>
    <col min="15" max="15" width="11.7109375" style="19" customWidth="1"/>
    <col min="16" max="16" width="9.7109375" style="19" customWidth="1" collapsed="1"/>
    <col min="17" max="17" width="12.42578125" style="19" customWidth="1" collapsed="1"/>
    <col min="18" max="18" width="11.85546875" style="19" customWidth="1" collapsed="1"/>
    <col min="19" max="19" width="9.42578125" style="93" bestFit="1" customWidth="1"/>
    <col min="20" max="16384" width="9.140625" style="93"/>
  </cols>
  <sheetData>
    <row r="1" spans="1:19" x14ac:dyDescent="0.2">
      <c r="A1" s="233" t="s">
        <v>199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</row>
    <row r="2" spans="1:19" x14ac:dyDescent="0.2">
      <c r="A2" s="94"/>
      <c r="B2" s="94"/>
      <c r="C2" s="94"/>
      <c r="D2" s="94"/>
      <c r="E2" s="144"/>
      <c r="F2" s="94"/>
      <c r="G2" s="94"/>
      <c r="H2" s="94"/>
      <c r="I2" s="133"/>
      <c r="J2" s="144"/>
      <c r="K2" s="133"/>
      <c r="L2" s="94"/>
      <c r="M2" s="94"/>
      <c r="N2" s="133"/>
      <c r="O2" s="133"/>
      <c r="P2" s="182"/>
      <c r="Q2" s="72"/>
      <c r="R2" s="72"/>
    </row>
    <row r="3" spans="1:19" x14ac:dyDescent="0.2">
      <c r="A3" s="95"/>
      <c r="B3" s="96"/>
      <c r="C3" s="95"/>
      <c r="D3" s="95"/>
      <c r="E3" s="95"/>
      <c r="F3" s="95"/>
      <c r="G3" s="95"/>
      <c r="H3" s="96"/>
      <c r="I3" s="96"/>
      <c r="J3" s="96"/>
      <c r="K3" s="96"/>
      <c r="M3" s="97"/>
      <c r="N3" s="97"/>
      <c r="O3" s="97"/>
      <c r="P3" s="72"/>
      <c r="Q3" s="72"/>
      <c r="R3" s="183" t="s">
        <v>0</v>
      </c>
    </row>
    <row r="4" spans="1:19" ht="12.75" customHeight="1" x14ac:dyDescent="0.2">
      <c r="A4" s="235"/>
      <c r="B4" s="237" t="s">
        <v>192</v>
      </c>
      <c r="C4" s="238"/>
      <c r="D4" s="238"/>
      <c r="E4" s="238"/>
      <c r="F4" s="238"/>
      <c r="G4" s="239"/>
      <c r="H4" s="98" t="s">
        <v>200</v>
      </c>
      <c r="I4" s="98"/>
      <c r="J4" s="98"/>
      <c r="K4" s="98"/>
      <c r="L4" s="240" t="s">
        <v>202</v>
      </c>
      <c r="M4" s="240" t="s">
        <v>203</v>
      </c>
      <c r="N4" s="232" t="s">
        <v>204</v>
      </c>
      <c r="O4" s="231" t="s">
        <v>205</v>
      </c>
      <c r="P4" s="231" t="s">
        <v>206</v>
      </c>
      <c r="Q4" s="231" t="s">
        <v>207</v>
      </c>
      <c r="R4" s="231" t="s">
        <v>208</v>
      </c>
    </row>
    <row r="5" spans="1:19" x14ac:dyDescent="0.2">
      <c r="A5" s="236"/>
      <c r="B5" s="122" t="s">
        <v>144</v>
      </c>
      <c r="C5" s="122" t="s">
        <v>145</v>
      </c>
      <c r="D5" s="122" t="s">
        <v>146</v>
      </c>
      <c r="E5" s="122" t="s">
        <v>174</v>
      </c>
      <c r="F5" s="122" t="s">
        <v>147</v>
      </c>
      <c r="G5" s="122" t="s">
        <v>192</v>
      </c>
      <c r="H5" s="135" t="s">
        <v>144</v>
      </c>
      <c r="I5" s="122" t="s">
        <v>145</v>
      </c>
      <c r="J5" s="122" t="s">
        <v>146</v>
      </c>
      <c r="K5" s="134" t="s">
        <v>173</v>
      </c>
      <c r="L5" s="241" t="s">
        <v>148</v>
      </c>
      <c r="M5" s="241" t="s">
        <v>149</v>
      </c>
      <c r="N5" s="232" t="s">
        <v>171</v>
      </c>
      <c r="O5" s="231" t="s">
        <v>172</v>
      </c>
      <c r="P5" s="231" t="s">
        <v>177</v>
      </c>
      <c r="Q5" s="231" t="s">
        <v>178</v>
      </c>
      <c r="R5" s="231" t="s">
        <v>179</v>
      </c>
    </row>
    <row r="6" spans="1:19" s="103" customFormat="1" x14ac:dyDescent="0.2">
      <c r="A6" s="113" t="s">
        <v>162</v>
      </c>
      <c r="B6" s="108">
        <f>B10-B22</f>
        <v>6994.6032605525434</v>
      </c>
      <c r="C6" s="109">
        <f>C10-C22</f>
        <v>2709.437686120973</v>
      </c>
      <c r="D6" s="109">
        <f>D10-D22</f>
        <v>-1140.0623153473716</v>
      </c>
      <c r="E6" s="109">
        <f t="shared" ref="E6:E31" si="0">B6+C6+D6</f>
        <v>8563.9786313261448</v>
      </c>
      <c r="F6" s="109">
        <f>F10-F22</f>
        <v>1722.3471585230345</v>
      </c>
      <c r="G6" s="108">
        <f>B6+C6+D6+F6</f>
        <v>10286.325789849179</v>
      </c>
      <c r="H6" s="24">
        <f>H10-H22</f>
        <v>3704.7708651787043</v>
      </c>
      <c r="I6" s="110">
        <f>I10-I22</f>
        <v>5424.137262316277</v>
      </c>
      <c r="J6" s="109">
        <f>J10-J22</f>
        <v>5732.7285646448199</v>
      </c>
      <c r="K6" s="129">
        <f>H6+I6+J6</f>
        <v>14861.636692139802</v>
      </c>
      <c r="L6" s="129"/>
      <c r="M6" s="109"/>
      <c r="N6" s="83"/>
      <c r="O6" s="108"/>
      <c r="P6" s="108"/>
      <c r="Q6" s="108"/>
      <c r="R6" s="129"/>
      <c r="S6" s="208"/>
    </row>
    <row r="7" spans="1:19" x14ac:dyDescent="0.2">
      <c r="A7" s="114" t="s">
        <v>151</v>
      </c>
      <c r="B7" s="25">
        <f>B12-B24</f>
        <v>6808.4027165000025</v>
      </c>
      <c r="C7" s="84">
        <f>C12-C24</f>
        <v>2223.1109366399978</v>
      </c>
      <c r="D7" s="84">
        <f>D12-D24</f>
        <v>-1770.7518200900067</v>
      </c>
      <c r="E7" s="84">
        <f t="shared" si="0"/>
        <v>7260.7618330499936</v>
      </c>
      <c r="F7" s="84">
        <f>F12-F24</f>
        <v>1350.9347975900018</v>
      </c>
      <c r="G7" s="25">
        <f>B7+C7+D7+F7</f>
        <v>8611.6966306399954</v>
      </c>
      <c r="H7" s="25">
        <f>H12-H24</f>
        <v>3396.5091658500005</v>
      </c>
      <c r="I7" s="100">
        <f>I12-I24</f>
        <v>5058.2888821400047</v>
      </c>
      <c r="J7" s="84">
        <f>J12-J24</f>
        <v>5376.5196717400158</v>
      </c>
      <c r="K7" s="87">
        <f t="shared" ref="K7:K35" si="1">H7+I7+J7</f>
        <v>13831.317719730021</v>
      </c>
      <c r="L7" s="130"/>
      <c r="M7" s="101"/>
      <c r="N7" s="101"/>
      <c r="O7" s="104"/>
      <c r="P7" s="104"/>
      <c r="Q7" s="104"/>
      <c r="R7" s="130"/>
    </row>
    <row r="8" spans="1:19" x14ac:dyDescent="0.2">
      <c r="A8" s="115" t="s">
        <v>152</v>
      </c>
      <c r="B8" s="24">
        <f>B14-B26</f>
        <v>-197.838168</v>
      </c>
      <c r="C8" s="83">
        <f>C14-C26</f>
        <v>-2.7604690000000005</v>
      </c>
      <c r="D8" s="83">
        <f>D14-D26</f>
        <v>-17.544476</v>
      </c>
      <c r="E8" s="83">
        <f t="shared" si="0"/>
        <v>-218.143113</v>
      </c>
      <c r="F8" s="83">
        <f>F14-F26</f>
        <v>-13.697704000000002</v>
      </c>
      <c r="G8" s="24">
        <f>B8+C8+D8+F8</f>
        <v>-231.84081700000002</v>
      </c>
      <c r="H8" s="24">
        <f>H14-H26</f>
        <v>-16.917572</v>
      </c>
      <c r="I8" s="99">
        <f>I14-I26</f>
        <v>-40.332677000000004</v>
      </c>
      <c r="J8" s="83">
        <f>J14-J26</f>
        <v>-52.957709999999999</v>
      </c>
      <c r="K8" s="86">
        <f t="shared" si="1"/>
        <v>-110.207959</v>
      </c>
      <c r="L8" s="86"/>
      <c r="M8" s="83"/>
      <c r="N8" s="83"/>
      <c r="O8" s="24"/>
      <c r="P8" s="24"/>
      <c r="Q8" s="24"/>
      <c r="R8" s="86"/>
    </row>
    <row r="9" spans="1:19" x14ac:dyDescent="0.2">
      <c r="A9" s="116"/>
      <c r="B9" s="104"/>
      <c r="C9" s="101"/>
      <c r="D9" s="101"/>
      <c r="E9" s="101"/>
      <c r="F9" s="101"/>
      <c r="G9" s="104"/>
      <c r="H9" s="104"/>
      <c r="I9" s="26"/>
      <c r="J9" s="101"/>
      <c r="K9" s="130"/>
      <c r="L9" s="87"/>
      <c r="M9" s="84"/>
      <c r="N9" s="84"/>
      <c r="O9" s="25"/>
      <c r="P9" s="25"/>
      <c r="Q9" s="25"/>
      <c r="R9" s="87"/>
    </row>
    <row r="10" spans="1:19" s="103" customFormat="1" ht="15" customHeight="1" x14ac:dyDescent="0.2">
      <c r="A10" s="117" t="s">
        <v>167</v>
      </c>
      <c r="B10" s="52">
        <v>14443.93557964</v>
      </c>
      <c r="C10" s="82">
        <v>11804.671937630003</v>
      </c>
      <c r="D10" s="82">
        <v>9556.1194706699989</v>
      </c>
      <c r="E10" s="82">
        <f t="shared" si="0"/>
        <v>35804.726987939997</v>
      </c>
      <c r="F10" s="82">
        <v>11500.815250739995</v>
      </c>
      <c r="G10" s="52">
        <f t="shared" ref="G10:G29" si="2">B10+C10+D10+F10</f>
        <v>47305.542238679991</v>
      </c>
      <c r="H10" s="52">
        <v>11467.490164749999</v>
      </c>
      <c r="I10" s="102">
        <v>15484.328895349998</v>
      </c>
      <c r="J10" s="82">
        <v>16244.300667500005</v>
      </c>
      <c r="K10" s="85">
        <f t="shared" si="1"/>
        <v>43196.119727600002</v>
      </c>
      <c r="L10" s="85">
        <f>H10/B10*100</f>
        <v>79.393113473272734</v>
      </c>
      <c r="M10" s="82">
        <f>H10/F10*100</f>
        <v>99.710237185247792</v>
      </c>
      <c r="N10" s="82">
        <f>I10/C10*100</f>
        <v>131.17119202601702</v>
      </c>
      <c r="O10" s="52">
        <f>I10/H10*100</f>
        <v>135.02805472593636</v>
      </c>
      <c r="P10" s="52">
        <f t="shared" ref="P10:P13" si="3">J10/D10*100</f>
        <v>169.9884635950568</v>
      </c>
      <c r="Q10" s="52">
        <f t="shared" ref="Q10:Q13" si="4">J10/I10*100</f>
        <v>104.90800587669142</v>
      </c>
      <c r="R10" s="85">
        <f t="shared" ref="R10:R13" si="5">K10/E10*100</f>
        <v>120.64362267627295</v>
      </c>
      <c r="S10" s="209"/>
    </row>
    <row r="11" spans="1:19" s="103" customFormat="1" ht="16.5" customHeight="1" x14ac:dyDescent="0.2">
      <c r="A11" s="147" t="s">
        <v>163</v>
      </c>
      <c r="B11" s="138">
        <v>14443.93557964</v>
      </c>
      <c r="C11" s="137">
        <v>11804.671937630003</v>
      </c>
      <c r="D11" s="137">
        <v>9556.1194706699989</v>
      </c>
      <c r="E11" s="137">
        <f t="shared" si="0"/>
        <v>35804.726987939997</v>
      </c>
      <c r="F11" s="137">
        <v>11500.815250739995</v>
      </c>
      <c r="G11" s="138">
        <f t="shared" si="2"/>
        <v>47305.542238679991</v>
      </c>
      <c r="H11" s="138">
        <v>11475.35180328</v>
      </c>
      <c r="I11" s="139">
        <v>15484.948978889999</v>
      </c>
      <c r="J11" s="137">
        <v>16256.400133520005</v>
      </c>
      <c r="K11" s="136">
        <f t="shared" si="1"/>
        <v>43216.700915690002</v>
      </c>
      <c r="L11" s="148"/>
      <c r="M11" s="149"/>
      <c r="N11" s="149"/>
      <c r="O11" s="150"/>
      <c r="P11" s="150"/>
      <c r="Q11" s="150"/>
      <c r="R11" s="148"/>
      <c r="S11" s="209"/>
    </row>
    <row r="12" spans="1:19" x14ac:dyDescent="0.2">
      <c r="A12" s="115" t="s">
        <v>153</v>
      </c>
      <c r="B12" s="24">
        <v>14430.622887639998</v>
      </c>
      <c r="C12" s="83">
        <v>11880.411156630002</v>
      </c>
      <c r="D12" s="83">
        <v>9601.578511669999</v>
      </c>
      <c r="E12" s="83">
        <f t="shared" si="0"/>
        <v>35912.612555939995</v>
      </c>
      <c r="F12" s="83">
        <v>11628.160139739997</v>
      </c>
      <c r="G12" s="24">
        <f t="shared" si="2"/>
        <v>47540.772695679989</v>
      </c>
      <c r="H12" s="24">
        <v>11536.60826175</v>
      </c>
      <c r="I12" s="99">
        <v>15508.183207349997</v>
      </c>
      <c r="J12" s="83">
        <v>16254.590387500006</v>
      </c>
      <c r="K12" s="86">
        <f t="shared" si="1"/>
        <v>43299.381856600005</v>
      </c>
      <c r="L12" s="86">
        <f>H12/B12*100</f>
        <v>79.945324270314373</v>
      </c>
      <c r="M12" s="83">
        <f>H12/F12*100</f>
        <v>99.212670991027096</v>
      </c>
      <c r="N12" s="83">
        <f>I12/C12*100</f>
        <v>130.53574495774481</v>
      </c>
      <c r="O12" s="24">
        <f>I12/H12*100</f>
        <v>134.42584558208398</v>
      </c>
      <c r="P12" s="24">
        <f t="shared" si="3"/>
        <v>169.29081366927085</v>
      </c>
      <c r="Q12" s="24">
        <f t="shared" si="4"/>
        <v>104.81298918235795</v>
      </c>
      <c r="R12" s="86">
        <f t="shared" si="5"/>
        <v>120.56873275135264</v>
      </c>
      <c r="S12" s="209"/>
    </row>
    <row r="13" spans="1:19" ht="24" customHeight="1" x14ac:dyDescent="0.2">
      <c r="A13" s="151" t="s">
        <v>154</v>
      </c>
      <c r="B13" s="138">
        <f>B11-B12</f>
        <v>13.312692000001334</v>
      </c>
      <c r="C13" s="137">
        <f t="shared" ref="C13:F13" si="6">C11-C12</f>
        <v>-75.739218999999139</v>
      </c>
      <c r="D13" s="137">
        <f t="shared" si="6"/>
        <v>-45.45904100000007</v>
      </c>
      <c r="E13" s="137">
        <f t="shared" si="0"/>
        <v>-107.88556799999787</v>
      </c>
      <c r="F13" s="137">
        <f t="shared" si="6"/>
        <v>-127.34488900000179</v>
      </c>
      <c r="G13" s="138">
        <f t="shared" si="2"/>
        <v>-235.23045699999966</v>
      </c>
      <c r="H13" s="138">
        <f>H11-H12</f>
        <v>-61.256458469999416</v>
      </c>
      <c r="I13" s="139">
        <f>I11-I12</f>
        <v>-23.234228459998121</v>
      </c>
      <c r="J13" s="139">
        <f>J11-J12</f>
        <v>1.8097460199987836</v>
      </c>
      <c r="K13" s="139">
        <f t="shared" si="1"/>
        <v>-82.680940909998753</v>
      </c>
      <c r="L13" s="136"/>
      <c r="M13" s="137"/>
      <c r="N13" s="137"/>
      <c r="O13" s="138"/>
      <c r="P13" s="138">
        <f t="shared" si="3"/>
        <v>-3.9810475104364405</v>
      </c>
      <c r="Q13" s="138">
        <f t="shared" si="4"/>
        <v>-7.7891375782698571</v>
      </c>
      <c r="R13" s="136">
        <f t="shared" si="5"/>
        <v>76.637628593659883</v>
      </c>
    </row>
    <row r="14" spans="1:19" x14ac:dyDescent="0.2">
      <c r="A14" s="118" t="s">
        <v>152</v>
      </c>
      <c r="B14" s="24">
        <v>39.663382000000006</v>
      </c>
      <c r="C14" s="83">
        <v>1.1142909999999999</v>
      </c>
      <c r="D14" s="83">
        <v>7.4304990000000002</v>
      </c>
      <c r="E14" s="83">
        <f t="shared" si="0"/>
        <v>48.208172000000005</v>
      </c>
      <c r="F14" s="83">
        <v>5.0093110000000003</v>
      </c>
      <c r="G14" s="24">
        <f t="shared" si="2"/>
        <v>53.217483000000001</v>
      </c>
      <c r="H14" s="24">
        <v>5.4338729999999993</v>
      </c>
      <c r="I14" s="99">
        <v>13.041708</v>
      </c>
      <c r="J14" s="99">
        <v>17.651440000000001</v>
      </c>
      <c r="K14" s="99">
        <f t="shared" si="1"/>
        <v>36.127020999999999</v>
      </c>
      <c r="L14" s="86">
        <f>H14/B14*100</f>
        <v>13.699973945741689</v>
      </c>
      <c r="M14" s="83">
        <f>H14/F14*100</f>
        <v>108.47545700396719</v>
      </c>
      <c r="N14" s="83">
        <f>I14/C14*100</f>
        <v>1170.4041403906162</v>
      </c>
      <c r="O14" s="24">
        <f>I14/H14*100</f>
        <v>240.00759679145983</v>
      </c>
      <c r="P14" s="24">
        <f>J14/D14*100</f>
        <v>237.55389779340527</v>
      </c>
      <c r="Q14" s="24">
        <f>J14/I14*100</f>
        <v>135.34607583607914</v>
      </c>
      <c r="R14" s="86">
        <f>K14/E14*100</f>
        <v>74.93962019551374</v>
      </c>
    </row>
    <row r="15" spans="1:19" x14ac:dyDescent="0.2">
      <c r="A15" s="152" t="s">
        <v>155</v>
      </c>
      <c r="B15" s="138">
        <v>28.482849999999999</v>
      </c>
      <c r="C15" s="137">
        <v>25.257649999999998</v>
      </c>
      <c r="D15" s="137">
        <v>15.50609</v>
      </c>
      <c r="E15" s="137">
        <f t="shared" si="0"/>
        <v>69.246589999999998</v>
      </c>
      <c r="F15" s="137">
        <v>17.456019999999999</v>
      </c>
      <c r="G15" s="138">
        <f t="shared" si="2"/>
        <v>86.702609999999993</v>
      </c>
      <c r="H15" s="138">
        <v>20.564869999999999</v>
      </c>
      <c r="I15" s="139">
        <v>25.574350000000003</v>
      </c>
      <c r="J15" s="139">
        <v>37.525060000000003</v>
      </c>
      <c r="K15" s="139">
        <f t="shared" si="1"/>
        <v>83.664280000000005</v>
      </c>
      <c r="L15" s="136"/>
      <c r="M15" s="137"/>
      <c r="N15" s="137"/>
      <c r="O15" s="138"/>
      <c r="P15" s="138"/>
      <c r="Q15" s="138"/>
      <c r="R15" s="136"/>
    </row>
    <row r="16" spans="1:19" x14ac:dyDescent="0.2">
      <c r="A16" s="118" t="s">
        <v>156</v>
      </c>
      <c r="B16" s="24">
        <v>-62.883369999999999</v>
      </c>
      <c r="C16" s="83">
        <v>-61.314189999999996</v>
      </c>
      <c r="D16" s="83">
        <v>-81.062049999999999</v>
      </c>
      <c r="E16" s="83">
        <f t="shared" si="0"/>
        <v>-205.25961000000001</v>
      </c>
      <c r="F16" s="83">
        <v>-103.34992000000001</v>
      </c>
      <c r="G16" s="24">
        <f t="shared" si="2"/>
        <v>-308.60953000000001</v>
      </c>
      <c r="H16" s="24">
        <v>-85.247330000000005</v>
      </c>
      <c r="I16" s="99">
        <v>-57.116569999999996</v>
      </c>
      <c r="J16" s="99">
        <v>-43.784600000000005</v>
      </c>
      <c r="K16" s="99">
        <f t="shared" si="1"/>
        <v>-186.14850000000001</v>
      </c>
      <c r="L16" s="86"/>
      <c r="M16" s="83"/>
      <c r="N16" s="83"/>
      <c r="O16" s="24"/>
      <c r="P16" s="24"/>
      <c r="Q16" s="24" t="s">
        <v>1</v>
      </c>
      <c r="R16" s="86"/>
    </row>
    <row r="17" spans="1:19" x14ac:dyDescent="0.2">
      <c r="A17" s="152" t="s">
        <v>158</v>
      </c>
      <c r="B17" s="138">
        <f t="shared" ref="B17:G17" si="7">B13-SUM(B14:B16)</f>
        <v>8.0498300000013359</v>
      </c>
      <c r="C17" s="137">
        <f t="shared" si="7"/>
        <v>-40.796969999999142</v>
      </c>
      <c r="D17" s="137">
        <f t="shared" si="7"/>
        <v>12.666419999999931</v>
      </c>
      <c r="E17" s="137">
        <f t="shared" si="7"/>
        <v>-20.080719999997868</v>
      </c>
      <c r="F17" s="139">
        <f t="shared" si="7"/>
        <v>-46.46030000000178</v>
      </c>
      <c r="G17" s="137">
        <f t="shared" si="7"/>
        <v>-66.541019999999662</v>
      </c>
      <c r="H17" s="138">
        <f t="shared" ref="H17:J17" si="8">H13-SUM(H14:H16)</f>
        <v>-2.007871469999408</v>
      </c>
      <c r="I17" s="139">
        <f t="shared" si="8"/>
        <v>-4.7337164599981278</v>
      </c>
      <c r="J17" s="139">
        <f t="shared" si="8"/>
        <v>-9.5821539800012161</v>
      </c>
      <c r="K17" s="139">
        <f t="shared" si="1"/>
        <v>-16.323741909998752</v>
      </c>
      <c r="L17" s="136"/>
      <c r="M17" s="137"/>
      <c r="N17" s="137"/>
      <c r="O17" s="138"/>
      <c r="P17" s="138"/>
      <c r="Q17" s="138"/>
      <c r="R17" s="136"/>
    </row>
    <row r="18" spans="1:19" ht="25.5" x14ac:dyDescent="0.2">
      <c r="A18" s="119" t="s">
        <v>157</v>
      </c>
      <c r="B18" s="24">
        <v>8.04983</v>
      </c>
      <c r="C18" s="83">
        <v>-40.796969999999995</v>
      </c>
      <c r="D18" s="83">
        <v>12.666419999999999</v>
      </c>
      <c r="E18" s="83">
        <f t="shared" si="0"/>
        <v>-20.080719999999996</v>
      </c>
      <c r="F18" s="83">
        <v>-46.460300000000011</v>
      </c>
      <c r="G18" s="24">
        <f t="shared" si="2"/>
        <v>-66.541020000000003</v>
      </c>
      <c r="H18" s="24">
        <v>-9.8695100000000053</v>
      </c>
      <c r="I18" s="99">
        <v>-5.3537999999999997</v>
      </c>
      <c r="J18" s="99">
        <v>-21.681619999999988</v>
      </c>
      <c r="K18" s="99">
        <f t="shared" si="1"/>
        <v>-36.904929999999993</v>
      </c>
      <c r="L18" s="86"/>
      <c r="M18" s="83"/>
      <c r="N18" s="83"/>
      <c r="O18" s="24"/>
      <c r="P18" s="24"/>
      <c r="Q18" s="24"/>
      <c r="R18" s="86"/>
    </row>
    <row r="19" spans="1:19" ht="25.5" x14ac:dyDescent="0.2">
      <c r="A19" s="154" t="s">
        <v>165</v>
      </c>
      <c r="B19" s="138">
        <v>-26.73874</v>
      </c>
      <c r="C19" s="137">
        <v>-76.855469999999997</v>
      </c>
      <c r="D19" s="137">
        <v>-26.073400000000003</v>
      </c>
      <c r="E19" s="137">
        <f t="shared" si="0"/>
        <v>-129.66761</v>
      </c>
      <c r="F19" s="137">
        <v>-85.852740000000011</v>
      </c>
      <c r="G19" s="138">
        <f t="shared" si="2"/>
        <v>-215.52035000000001</v>
      </c>
      <c r="H19" s="138">
        <v>-35.956650000000003</v>
      </c>
      <c r="I19" s="139">
        <v>-34.629649999999998</v>
      </c>
      <c r="J19" s="139">
        <v>-64.934699999999992</v>
      </c>
      <c r="K19" s="139">
        <f t="shared" si="1"/>
        <v>-135.52099999999999</v>
      </c>
      <c r="L19" s="136"/>
      <c r="M19" s="137"/>
      <c r="N19" s="137"/>
      <c r="O19" s="138"/>
      <c r="P19" s="138"/>
      <c r="Q19" s="138"/>
      <c r="R19" s="136"/>
    </row>
    <row r="20" spans="1:19" ht="25.5" x14ac:dyDescent="0.2">
      <c r="A20" s="112" t="s">
        <v>166</v>
      </c>
      <c r="B20" s="24">
        <v>34.78857</v>
      </c>
      <c r="C20" s="83">
        <v>36.058500000000002</v>
      </c>
      <c r="D20" s="83">
        <v>38.739820000000002</v>
      </c>
      <c r="E20" s="83">
        <f t="shared" si="0"/>
        <v>109.58689000000001</v>
      </c>
      <c r="F20" s="83">
        <v>39.392440000000001</v>
      </c>
      <c r="G20" s="24">
        <f t="shared" si="2"/>
        <v>148.97933</v>
      </c>
      <c r="H20" s="24">
        <v>26.087139999999998</v>
      </c>
      <c r="I20" s="99">
        <v>29.275849999999998</v>
      </c>
      <c r="J20" s="99">
        <v>43.253080000000004</v>
      </c>
      <c r="K20" s="99">
        <f t="shared" si="1"/>
        <v>98.616070000000008</v>
      </c>
      <c r="L20" s="86"/>
      <c r="M20" s="83"/>
      <c r="N20" s="83"/>
      <c r="O20" s="24"/>
      <c r="P20" s="24"/>
      <c r="Q20" s="24"/>
      <c r="R20" s="86"/>
    </row>
    <row r="21" spans="1:19" x14ac:dyDescent="0.2">
      <c r="A21" s="153" t="s">
        <v>164</v>
      </c>
      <c r="B21" s="138">
        <v>1.8171488400000002</v>
      </c>
      <c r="C21" s="137">
        <v>1.65910701</v>
      </c>
      <c r="D21" s="137">
        <v>1.5139644399999999</v>
      </c>
      <c r="E21" s="137">
        <f t="shared" si="0"/>
        <v>4.9902202899999999</v>
      </c>
      <c r="F21" s="137">
        <v>1.6727092299999999</v>
      </c>
      <c r="G21" s="138">
        <f t="shared" si="2"/>
        <v>6.6629295199999996</v>
      </c>
      <c r="H21" s="138">
        <v>2.00787147</v>
      </c>
      <c r="I21" s="139">
        <v>4.7337164600000001</v>
      </c>
      <c r="J21" s="139">
        <v>9.5821539800000011</v>
      </c>
      <c r="K21" s="139">
        <f t="shared" si="1"/>
        <v>16.323741910000003</v>
      </c>
      <c r="L21" s="136"/>
      <c r="M21" s="137"/>
      <c r="N21" s="137"/>
      <c r="O21" s="138"/>
      <c r="P21" s="138"/>
      <c r="Q21" s="138"/>
      <c r="R21" s="136"/>
    </row>
    <row r="22" spans="1:19" s="103" customFormat="1" x14ac:dyDescent="0.2">
      <c r="A22" s="117" t="s">
        <v>168</v>
      </c>
      <c r="B22" s="52">
        <v>7449.3323190874562</v>
      </c>
      <c r="C22" s="82">
        <v>9095.2342515090295</v>
      </c>
      <c r="D22" s="82">
        <v>10696.181786017371</v>
      </c>
      <c r="E22" s="82">
        <f t="shared" si="0"/>
        <v>27240.748356613854</v>
      </c>
      <c r="F22" s="82">
        <v>9778.4680922169609</v>
      </c>
      <c r="G22" s="52">
        <f t="shared" si="2"/>
        <v>37019.216448830819</v>
      </c>
      <c r="H22" s="52">
        <v>7762.7192995712949</v>
      </c>
      <c r="I22" s="102">
        <v>10060.191633033721</v>
      </c>
      <c r="J22" s="102">
        <v>10511.572102855185</v>
      </c>
      <c r="K22" s="102">
        <f t="shared" si="1"/>
        <v>28334.483035460202</v>
      </c>
      <c r="L22" s="85">
        <f>H22/B22*100</f>
        <v>104.20691368112074</v>
      </c>
      <c r="M22" s="82">
        <f>H22/F22*100</f>
        <v>79.385842714462868</v>
      </c>
      <c r="N22" s="82">
        <f>I22/C22*100</f>
        <v>110.6094835475468</v>
      </c>
      <c r="O22" s="52">
        <f>I22/H22*100</f>
        <v>129.59623097010999</v>
      </c>
      <c r="P22" s="52">
        <f>J22/D22*100</f>
        <v>98.274059969665842</v>
      </c>
      <c r="Q22" s="52">
        <f>J22/I22*100</f>
        <v>104.48679792877213</v>
      </c>
      <c r="R22" s="85">
        <f>K22/E22*100</f>
        <v>104.01506839873875</v>
      </c>
      <c r="S22" s="209"/>
    </row>
    <row r="23" spans="1:19" s="103" customFormat="1" ht="17.25" customHeight="1" x14ac:dyDescent="0.2">
      <c r="A23" s="147" t="s">
        <v>163</v>
      </c>
      <c r="B23" s="138">
        <v>7357.7614080574558</v>
      </c>
      <c r="C23" s="137">
        <v>9004.5875807890297</v>
      </c>
      <c r="D23" s="137">
        <v>10581.83497160737</v>
      </c>
      <c r="E23" s="137">
        <f t="shared" si="0"/>
        <v>26944.183960453855</v>
      </c>
      <c r="F23" s="137">
        <v>9684.4199627669605</v>
      </c>
      <c r="G23" s="138">
        <f t="shared" si="2"/>
        <v>36628.603923220813</v>
      </c>
      <c r="H23" s="138">
        <v>7713.8358166112948</v>
      </c>
      <c r="I23" s="139">
        <v>9954.9528901637204</v>
      </c>
      <c r="J23" s="139">
        <v>10380.744043055185</v>
      </c>
      <c r="K23" s="139">
        <f t="shared" si="1"/>
        <v>28049.532749830199</v>
      </c>
      <c r="L23" s="148"/>
      <c r="M23" s="149"/>
      <c r="N23" s="149"/>
      <c r="O23" s="150"/>
      <c r="P23" s="150"/>
      <c r="Q23" s="150"/>
      <c r="R23" s="148"/>
      <c r="S23" s="209"/>
    </row>
    <row r="24" spans="1:19" x14ac:dyDescent="0.2">
      <c r="A24" s="115" t="s">
        <v>159</v>
      </c>
      <c r="B24" s="24">
        <v>7622.2201711399957</v>
      </c>
      <c r="C24" s="83">
        <v>9657.3002199900038</v>
      </c>
      <c r="D24" s="83">
        <v>11372.330331760006</v>
      </c>
      <c r="E24" s="83">
        <f t="shared" si="0"/>
        <v>28651.850722890005</v>
      </c>
      <c r="F24" s="83">
        <v>10277.225342149995</v>
      </c>
      <c r="G24" s="24">
        <f t="shared" si="2"/>
        <v>38929.076065040004</v>
      </c>
      <c r="H24" s="24">
        <v>8140.0990958999992</v>
      </c>
      <c r="I24" s="99">
        <v>10449.894325209993</v>
      </c>
      <c r="J24" s="99">
        <v>10878.07071575999</v>
      </c>
      <c r="K24" s="99">
        <f t="shared" si="1"/>
        <v>29468.06413686998</v>
      </c>
      <c r="L24" s="86">
        <f>H24/B24*100</f>
        <v>106.79433174497962</v>
      </c>
      <c r="M24" s="83">
        <f>H24/F24*100</f>
        <v>79.205221496068617</v>
      </c>
      <c r="N24" s="83">
        <f>I24/C24*100</f>
        <v>108.20720167298276</v>
      </c>
      <c r="O24" s="24">
        <f>I24/H24*100</f>
        <v>128.37551732599164</v>
      </c>
      <c r="P24" s="24">
        <f t="shared" ref="P24:P26" si="9">J24/D24*100</f>
        <v>95.653840491955506</v>
      </c>
      <c r="Q24" s="24">
        <f t="shared" ref="Q24:Q26" si="10">J24/I24*100</f>
        <v>104.0974231626155</v>
      </c>
      <c r="R24" s="86">
        <f t="shared" ref="R24:R26" si="11">K24/E24*100</f>
        <v>102.84872841853772</v>
      </c>
      <c r="S24" s="209"/>
    </row>
    <row r="25" spans="1:19" ht="28.5" customHeight="1" x14ac:dyDescent="0.2">
      <c r="A25" s="123" t="s">
        <v>154</v>
      </c>
      <c r="B25" s="53">
        <f>B23-B24</f>
        <v>-264.45876308253992</v>
      </c>
      <c r="C25" s="81">
        <f>C23-C24</f>
        <v>-652.71263920097408</v>
      </c>
      <c r="D25" s="81">
        <f t="shared" ref="D25:F25" si="12">D23-D24</f>
        <v>-790.49536015263584</v>
      </c>
      <c r="E25" s="81">
        <f t="shared" si="0"/>
        <v>-1707.6667624361498</v>
      </c>
      <c r="F25" s="81">
        <f t="shared" si="12"/>
        <v>-592.80537938303496</v>
      </c>
      <c r="G25" s="25">
        <f t="shared" si="2"/>
        <v>-2300.4721418191848</v>
      </c>
      <c r="H25" s="53">
        <f>H23-H24</f>
        <v>-426.26327928870433</v>
      </c>
      <c r="I25" s="142">
        <f>I23-I24</f>
        <v>-494.94143504627209</v>
      </c>
      <c r="J25" s="142">
        <f>J23-J24</f>
        <v>-497.32667270480488</v>
      </c>
      <c r="K25" s="142">
        <f t="shared" si="1"/>
        <v>-1418.5313870397813</v>
      </c>
      <c r="L25" s="87"/>
      <c r="M25" s="84"/>
      <c r="N25" s="84"/>
      <c r="O25" s="25"/>
      <c r="P25" s="25">
        <f t="shared" si="9"/>
        <v>62.913294343533735</v>
      </c>
      <c r="Q25" s="25">
        <f t="shared" si="10"/>
        <v>100.48192321144214</v>
      </c>
      <c r="R25" s="87">
        <f t="shared" si="11"/>
        <v>83.068395909756461</v>
      </c>
    </row>
    <row r="26" spans="1:19" x14ac:dyDescent="0.2">
      <c r="A26" s="120" t="s">
        <v>152</v>
      </c>
      <c r="B26" s="24">
        <v>237.50155000000001</v>
      </c>
      <c r="C26" s="83">
        <v>3.8747600000000002</v>
      </c>
      <c r="D26" s="83">
        <v>24.974975000000001</v>
      </c>
      <c r="E26" s="83">
        <f t="shared" si="0"/>
        <v>266.35128500000002</v>
      </c>
      <c r="F26" s="83">
        <v>18.707015000000002</v>
      </c>
      <c r="G26" s="24">
        <f t="shared" si="2"/>
        <v>285.05830000000003</v>
      </c>
      <c r="H26" s="24">
        <v>22.351444999999998</v>
      </c>
      <c r="I26" s="99">
        <v>53.374385000000004</v>
      </c>
      <c r="J26" s="99">
        <v>70.60915</v>
      </c>
      <c r="K26" s="99">
        <f t="shared" si="1"/>
        <v>146.33498</v>
      </c>
      <c r="L26" s="86">
        <f>H26/B26*100</f>
        <v>9.4110733172057177</v>
      </c>
      <c r="M26" s="83">
        <f>H26/F26*100</f>
        <v>119.48162226843777</v>
      </c>
      <c r="N26" s="83">
        <f>I26/C26*100</f>
        <v>1377.4887993062796</v>
      </c>
      <c r="O26" s="24">
        <f>I26/H26*100</f>
        <v>238.79612705129358</v>
      </c>
      <c r="P26" s="24">
        <f t="shared" si="9"/>
        <v>282.71960232192424</v>
      </c>
      <c r="Q26" s="24">
        <f t="shared" si="10"/>
        <v>132.29032990263025</v>
      </c>
      <c r="R26" s="86">
        <f t="shared" si="11"/>
        <v>54.940594711228819</v>
      </c>
    </row>
    <row r="27" spans="1:19" x14ac:dyDescent="0.2">
      <c r="A27" s="121" t="s">
        <v>155</v>
      </c>
      <c r="B27" s="25">
        <v>20.442239999999998</v>
      </c>
      <c r="C27" s="84">
        <v>6.2132700000000005</v>
      </c>
      <c r="D27" s="84">
        <v>4.1265499999999999</v>
      </c>
      <c r="E27" s="84">
        <f t="shared" si="0"/>
        <v>30.782060000000001</v>
      </c>
      <c r="F27" s="84">
        <v>6.3658899999999994</v>
      </c>
      <c r="G27" s="25">
        <f t="shared" si="2"/>
        <v>37.147950000000002</v>
      </c>
      <c r="H27" s="25">
        <v>7.5506599999999997</v>
      </c>
      <c r="I27" s="100">
        <v>10.85284</v>
      </c>
      <c r="J27" s="100">
        <v>18.31288</v>
      </c>
      <c r="K27" s="100">
        <f t="shared" si="1"/>
        <v>36.716380000000001</v>
      </c>
      <c r="L27" s="87"/>
      <c r="M27" s="84"/>
      <c r="N27" s="84"/>
      <c r="O27" s="25"/>
      <c r="P27" s="25"/>
      <c r="Q27" s="25"/>
      <c r="R27" s="87"/>
    </row>
    <row r="28" spans="1:19" x14ac:dyDescent="0.2">
      <c r="A28" s="120" t="s">
        <v>156</v>
      </c>
      <c r="B28" s="24">
        <v>-108.31245</v>
      </c>
      <c r="C28" s="83">
        <v>-81.017789999999991</v>
      </c>
      <c r="D28" s="83">
        <v>-82.59778</v>
      </c>
      <c r="E28" s="83">
        <f t="shared" si="0"/>
        <v>-271.92802</v>
      </c>
      <c r="F28" s="83">
        <v>-81.059210000000007</v>
      </c>
      <c r="G28" s="24">
        <f t="shared" si="2"/>
        <v>-352.98723000000001</v>
      </c>
      <c r="H28" s="24">
        <v>-96.139229999999998</v>
      </c>
      <c r="I28" s="99">
        <v>-52.02366</v>
      </c>
      <c r="J28" s="99">
        <v>-64.288029999999992</v>
      </c>
      <c r="K28" s="99">
        <f t="shared" si="1"/>
        <v>-212.45092</v>
      </c>
      <c r="L28" s="86"/>
      <c r="M28" s="83"/>
      <c r="N28" s="83"/>
      <c r="O28" s="24"/>
      <c r="P28" s="24"/>
      <c r="Q28" s="24"/>
      <c r="R28" s="86"/>
    </row>
    <row r="29" spans="1:19" x14ac:dyDescent="0.2">
      <c r="A29" s="121" t="s">
        <v>160</v>
      </c>
      <c r="B29" s="25">
        <v>-322.13837275253945</v>
      </c>
      <c r="C29" s="84">
        <v>-490.83382935097552</v>
      </c>
      <c r="D29" s="84">
        <v>-607.44229935263502</v>
      </c>
      <c r="E29" s="84">
        <f t="shared" si="0"/>
        <v>-1420.41450145615</v>
      </c>
      <c r="F29" s="84">
        <v>-442.33850675303438</v>
      </c>
      <c r="G29" s="25">
        <f t="shared" si="2"/>
        <v>-1862.7530082091844</v>
      </c>
      <c r="H29" s="25">
        <v>-310.87858632870484</v>
      </c>
      <c r="I29" s="100">
        <v>-401.22848423626965</v>
      </c>
      <c r="J29" s="100">
        <v>-390.69425953480459</v>
      </c>
      <c r="K29" s="100">
        <f t="shared" si="1"/>
        <v>-1102.8013300997791</v>
      </c>
      <c r="L29" s="87"/>
      <c r="M29" s="84"/>
      <c r="N29" s="84"/>
      <c r="O29" s="25"/>
      <c r="P29" s="25"/>
      <c r="Q29" s="25"/>
      <c r="R29" s="87"/>
    </row>
    <row r="30" spans="1:19" x14ac:dyDescent="0.2">
      <c r="A30" s="120" t="s">
        <v>158</v>
      </c>
      <c r="B30" s="24">
        <f t="shared" ref="B30:D30" si="13">B25-SUM(B26:B29)</f>
        <v>-91.951730330000487</v>
      </c>
      <c r="C30" s="83">
        <f t="shared" si="13"/>
        <v>-90.949049849998573</v>
      </c>
      <c r="D30" s="83">
        <f t="shared" si="13"/>
        <v>-129.5568058000008</v>
      </c>
      <c r="E30" s="83">
        <f t="shared" si="0"/>
        <v>-312.45758597999986</v>
      </c>
      <c r="F30" s="83">
        <f>F25-SUM(F26:F29)</f>
        <v>-94.480567630000564</v>
      </c>
      <c r="G30" s="24">
        <f>G25-SUM(G26:G29)</f>
        <v>-406.93815361000043</v>
      </c>
      <c r="H30" s="24">
        <f>H25-SUM(H26:H29)</f>
        <v>-49.147567959999492</v>
      </c>
      <c r="I30" s="99">
        <f>I25-SUM(I26:I29)</f>
        <v>-105.91651581000247</v>
      </c>
      <c r="J30" s="99">
        <f>J25-SUM(J26:J29)</f>
        <v>-131.26641317000031</v>
      </c>
      <c r="K30" s="99">
        <f t="shared" si="1"/>
        <v>-286.33049694000226</v>
      </c>
      <c r="L30" s="196"/>
      <c r="M30" s="197"/>
      <c r="N30" s="197"/>
      <c r="O30" s="198"/>
      <c r="P30" s="198"/>
      <c r="Q30" s="198"/>
      <c r="R30" s="196"/>
    </row>
    <row r="31" spans="1:19" x14ac:dyDescent="0.2">
      <c r="A31" s="189" t="s">
        <v>164</v>
      </c>
      <c r="B31" s="111">
        <v>91.570911030000005</v>
      </c>
      <c r="C31" s="106">
        <v>90.646670720000003</v>
      </c>
      <c r="D31" s="106">
        <v>114.34681440999999</v>
      </c>
      <c r="E31" s="106">
        <f t="shared" si="0"/>
        <v>296.56439616</v>
      </c>
      <c r="F31" s="84">
        <v>94.04812944999999</v>
      </c>
      <c r="G31" s="111">
        <f>B31+C31+D31+F31</f>
        <v>390.61252560999998</v>
      </c>
      <c r="H31" s="25">
        <v>48.883482960000002</v>
      </c>
      <c r="I31" s="100">
        <v>105.23874287</v>
      </c>
      <c r="J31" s="84">
        <v>130.82805980000001</v>
      </c>
      <c r="K31" s="87">
        <f t="shared" si="1"/>
        <v>284.95028563</v>
      </c>
      <c r="L31" s="87"/>
      <c r="M31" s="84"/>
      <c r="N31" s="84"/>
      <c r="O31" s="25"/>
      <c r="P31" s="25"/>
      <c r="Q31" s="25"/>
      <c r="R31" s="87"/>
    </row>
    <row r="32" spans="1:19" x14ac:dyDescent="0.2">
      <c r="A32" s="199"/>
      <c r="B32" s="200"/>
      <c r="C32" s="201"/>
      <c r="D32" s="201"/>
      <c r="E32" s="201"/>
      <c r="F32" s="201"/>
      <c r="G32" s="202"/>
      <c r="H32" s="200"/>
      <c r="I32" s="203"/>
      <c r="J32" s="204"/>
      <c r="K32" s="205"/>
      <c r="L32" s="205"/>
      <c r="M32" s="204"/>
      <c r="N32" s="204"/>
      <c r="O32" s="200"/>
      <c r="P32" s="200"/>
      <c r="Q32" s="200"/>
      <c r="R32" s="205"/>
    </row>
    <row r="33" spans="1:20" x14ac:dyDescent="0.2">
      <c r="A33" s="190" t="s">
        <v>150</v>
      </c>
      <c r="B33" s="25">
        <f>B10+B22</f>
        <v>21893.267898727456</v>
      </c>
      <c r="C33" s="84">
        <f>C10+C22</f>
        <v>20899.90618913903</v>
      </c>
      <c r="D33" s="84">
        <f>D10+D22</f>
        <v>20252.301256687369</v>
      </c>
      <c r="E33" s="84">
        <f>B33+C33+D33</f>
        <v>63045.475344553852</v>
      </c>
      <c r="F33" s="84">
        <f>F10+F22</f>
        <v>21279.283342956958</v>
      </c>
      <c r="G33" s="25">
        <f>G10+G22</f>
        <v>84324.75868751081</v>
      </c>
      <c r="H33" s="25">
        <f>H10+H22</f>
        <v>19230.209464321295</v>
      </c>
      <c r="I33" s="100">
        <f>I10+I22</f>
        <v>25544.52052838372</v>
      </c>
      <c r="J33" s="84">
        <f>J10+J22</f>
        <v>26755.872770355192</v>
      </c>
      <c r="K33" s="87">
        <f t="shared" si="1"/>
        <v>71530.602763060218</v>
      </c>
      <c r="L33" s="87">
        <f>H33/B33*100</f>
        <v>87.836176642405448</v>
      </c>
      <c r="M33" s="84">
        <f>H33/F33*100</f>
        <v>90.370569132376971</v>
      </c>
      <c r="N33" s="84">
        <f>I33/C33*100</f>
        <v>122.22313486583178</v>
      </c>
      <c r="O33" s="25">
        <f>I33/H33*100</f>
        <v>132.83537330041912</v>
      </c>
      <c r="P33" s="25">
        <f>J33/D33*100</f>
        <v>132.11275316932353</v>
      </c>
      <c r="Q33" s="25">
        <f>J33/I33*100</f>
        <v>104.74212166411768</v>
      </c>
      <c r="R33" s="87">
        <f>K33/E33*100</f>
        <v>113.45874128497526</v>
      </c>
      <c r="S33" s="210"/>
      <c r="T33" s="210"/>
    </row>
    <row r="34" spans="1:20" x14ac:dyDescent="0.2">
      <c r="A34" s="115" t="s">
        <v>151</v>
      </c>
      <c r="B34" s="24">
        <f>B12+B24</f>
        <v>22052.843058779996</v>
      </c>
      <c r="C34" s="83">
        <f>C12+C24</f>
        <v>21537.711376620005</v>
      </c>
      <c r="D34" s="83">
        <f>D12+D24</f>
        <v>20973.908843430007</v>
      </c>
      <c r="E34" s="83">
        <f>B34+C34+D34</f>
        <v>64564.463278830008</v>
      </c>
      <c r="F34" s="83">
        <f>F12+F24</f>
        <v>21905.385481889993</v>
      </c>
      <c r="G34" s="24">
        <f>G12+G24</f>
        <v>86469.848760719993</v>
      </c>
      <c r="H34" s="24">
        <f>H12+H24</f>
        <v>19676.707357649997</v>
      </c>
      <c r="I34" s="99">
        <f>I12+I24</f>
        <v>25958.07753255999</v>
      </c>
      <c r="J34" s="83">
        <f>J12+J24</f>
        <v>27132.661103259998</v>
      </c>
      <c r="K34" s="86">
        <f t="shared" si="1"/>
        <v>72767.445993469984</v>
      </c>
      <c r="L34" s="86">
        <f>H34/B34*100</f>
        <v>89.225263632464035</v>
      </c>
      <c r="M34" s="83">
        <f>H34/F34*100</f>
        <v>89.825889500632044</v>
      </c>
      <c r="N34" s="83">
        <f>I34/C34*100</f>
        <v>120.52384340491469</v>
      </c>
      <c r="O34" s="24">
        <f>I34/H34*100</f>
        <v>131.92287236242242</v>
      </c>
      <c r="P34" s="24">
        <f t="shared" ref="P34:P35" si="14">J34/D34*100</f>
        <v>129.36387444898807</v>
      </c>
      <c r="Q34" s="24">
        <f t="shared" ref="Q34:Q35" si="15">J34/I34*100</f>
        <v>104.52492511907592</v>
      </c>
      <c r="R34" s="86">
        <f t="shared" ref="R34:R35" si="16">K34/E34*100</f>
        <v>112.70510478684588</v>
      </c>
    </row>
    <row r="35" spans="1:20" x14ac:dyDescent="0.2">
      <c r="A35" s="191" t="s">
        <v>152</v>
      </c>
      <c r="B35" s="192">
        <f>B14+B26</f>
        <v>277.16493200000002</v>
      </c>
      <c r="C35" s="193">
        <f>C14+C26</f>
        <v>4.9890509999999999</v>
      </c>
      <c r="D35" s="193">
        <f>D14+D26</f>
        <v>32.405473999999998</v>
      </c>
      <c r="E35" s="193">
        <f>B35+C35+D35</f>
        <v>314.55945700000007</v>
      </c>
      <c r="F35" s="193">
        <f>F14+F26</f>
        <v>23.716326000000002</v>
      </c>
      <c r="G35" s="192">
        <f>G14+G26</f>
        <v>338.27578300000005</v>
      </c>
      <c r="H35" s="192">
        <f>H14+H26</f>
        <v>27.785317999999997</v>
      </c>
      <c r="I35" s="194">
        <f>I14+I26</f>
        <v>66.416093000000004</v>
      </c>
      <c r="J35" s="193">
        <f>J14+J26</f>
        <v>88.260590000000008</v>
      </c>
      <c r="K35" s="195">
        <f t="shared" si="1"/>
        <v>182.46200100000001</v>
      </c>
      <c r="L35" s="195">
        <f>H35/B35*100</f>
        <v>10.024831712837321</v>
      </c>
      <c r="M35" s="193">
        <f>H35/F35*100</f>
        <v>117.15692388441614</v>
      </c>
      <c r="N35" s="193">
        <f>I35/C35*100</f>
        <v>1331.2370027887068</v>
      </c>
      <c r="O35" s="192">
        <f>I35/H35*100</f>
        <v>239.03304975670969</v>
      </c>
      <c r="P35" s="192">
        <f t="shared" si="14"/>
        <v>272.36321246219086</v>
      </c>
      <c r="Q35" s="192">
        <f t="shared" si="15"/>
        <v>132.89036739935906</v>
      </c>
      <c r="R35" s="195">
        <f t="shared" si="16"/>
        <v>58.00556840355938</v>
      </c>
    </row>
    <row r="36" spans="1:20" s="107" customFormat="1" ht="13.5" customHeight="1" x14ac:dyDescent="0.2">
      <c r="A36" s="125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5"/>
      <c r="M36" s="125"/>
      <c r="N36" s="128"/>
      <c r="O36" s="128"/>
      <c r="P36" s="19"/>
      <c r="Q36" s="19"/>
      <c r="R36" s="19"/>
    </row>
    <row r="37" spans="1:20" ht="39.75" customHeight="1" x14ac:dyDescent="0.2">
      <c r="A37" s="234" t="s">
        <v>161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132"/>
      <c r="O37" s="132"/>
    </row>
    <row r="38" spans="1:20" x14ac:dyDescent="0.2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</row>
    <row r="39" spans="1:20" x14ac:dyDescent="0.2">
      <c r="B39" s="131"/>
      <c r="C39" s="131"/>
      <c r="D39" s="131"/>
      <c r="E39" s="131"/>
      <c r="F39" s="131"/>
      <c r="G39" s="131"/>
      <c r="H39" s="131"/>
      <c r="I39" s="131"/>
      <c r="J39" s="131"/>
      <c r="K39" s="131"/>
    </row>
    <row r="40" spans="1:20" x14ac:dyDescent="0.2">
      <c r="B40" s="131"/>
      <c r="C40" s="131"/>
      <c r="D40" s="131"/>
      <c r="E40" s="131"/>
      <c r="F40" s="131"/>
      <c r="G40" s="131"/>
      <c r="H40" s="131"/>
      <c r="I40" s="131"/>
      <c r="J40" s="131"/>
      <c r="K40" s="131"/>
    </row>
    <row r="41" spans="1:20" x14ac:dyDescent="0.2">
      <c r="B41" s="131"/>
      <c r="C41" s="131"/>
      <c r="D41" s="131"/>
      <c r="E41" s="131"/>
      <c r="F41" s="131"/>
      <c r="G41" s="131"/>
      <c r="H41" s="131"/>
      <c r="I41" s="131"/>
      <c r="J41" s="131"/>
      <c r="K41" s="131"/>
    </row>
    <row r="43" spans="1:20" x14ac:dyDescent="0.2">
      <c r="B43" s="131"/>
      <c r="C43" s="131"/>
      <c r="D43" s="131"/>
      <c r="E43" s="131"/>
      <c r="F43" s="131"/>
    </row>
    <row r="44" spans="1:20" x14ac:dyDescent="0.2">
      <c r="B44" s="131"/>
      <c r="C44" s="131"/>
      <c r="D44" s="131"/>
      <c r="E44" s="131"/>
      <c r="F44" s="131"/>
    </row>
    <row r="45" spans="1:20" x14ac:dyDescent="0.2">
      <c r="B45" s="131"/>
      <c r="C45" s="131"/>
      <c r="D45" s="131"/>
      <c r="E45" s="131"/>
      <c r="F45" s="131"/>
    </row>
  </sheetData>
  <mergeCells count="11">
    <mergeCell ref="A37:M37"/>
    <mergeCell ref="A4:A5"/>
    <mergeCell ref="B4:G4"/>
    <mergeCell ref="L4:L5"/>
    <mergeCell ref="M4:M5"/>
    <mergeCell ref="Q4:Q5"/>
    <mergeCell ref="R4:R5"/>
    <mergeCell ref="N4:N5"/>
    <mergeCell ref="O4:O5"/>
    <mergeCell ref="A1:O1"/>
    <mergeCell ref="P4:P5"/>
  </mergeCells>
  <printOptions horizontalCentered="1"/>
  <pageMargins left="0.19685039370078741" right="0.31496062992125984" top="0.31496062992125984" bottom="0.27559055118110237" header="0.31496062992125984" footer="0.31496062992125984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zoomScale="70" zoomScaleNormal="7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O30"/>
    </sheetView>
  </sheetViews>
  <sheetFormatPr defaultRowHeight="12.75" x14ac:dyDescent="0.2"/>
  <cols>
    <col min="1" max="1" width="36.140625" style="2" customWidth="1"/>
    <col min="2" max="2" width="10.28515625" style="2" customWidth="1"/>
    <col min="3" max="3" width="7.85546875" style="2" customWidth="1"/>
    <col min="4" max="4" width="10.28515625" style="2" customWidth="1"/>
    <col min="5" max="5" width="6.28515625" style="2" bestFit="1" customWidth="1"/>
    <col min="6" max="6" width="11.140625" style="2" customWidth="1"/>
    <col min="7" max="7" width="6.140625" style="2" customWidth="1"/>
    <col min="8" max="8" width="9.28515625" style="2" bestFit="1" customWidth="1"/>
    <col min="9" max="9" width="11.140625" style="2" bestFit="1" customWidth="1"/>
    <col min="10" max="10" width="6.28515625" style="2" bestFit="1" customWidth="1"/>
    <col min="11" max="11" width="10.28515625" style="2" customWidth="1"/>
    <col min="12" max="12" width="7.7109375" style="2" customWidth="1"/>
    <col min="13" max="13" width="10.7109375" style="2" customWidth="1"/>
    <col min="14" max="14" width="9.140625" style="2" bestFit="1" customWidth="1"/>
    <col min="15" max="15" width="9.28515625" style="2" bestFit="1" customWidth="1"/>
    <col min="16" max="16" width="9.5703125" style="2" bestFit="1" customWidth="1"/>
    <col min="17" max="17" width="9.140625" style="8"/>
    <col min="18" max="20" width="9.85546875" style="13" bestFit="1" customWidth="1"/>
    <col min="21" max="21" width="9.7109375" style="13" bestFit="1" customWidth="1"/>
    <col min="22" max="16384" width="9.140625" style="2"/>
  </cols>
  <sheetData>
    <row r="1" spans="1:21" x14ac:dyDescent="0.2">
      <c r="A1" s="247" t="s">
        <v>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</row>
    <row r="2" spans="1:21" ht="14.25" x14ac:dyDescent="0.2">
      <c r="A2" s="27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1" x14ac:dyDescent="0.2">
      <c r="E3" s="3"/>
      <c r="F3" s="3"/>
      <c r="G3" s="3"/>
      <c r="H3" s="3"/>
      <c r="M3" s="3"/>
      <c r="N3" s="3"/>
      <c r="O3" s="3" t="s">
        <v>0</v>
      </c>
    </row>
    <row r="4" spans="1:21" x14ac:dyDescent="0.2">
      <c r="A4" s="242" t="s">
        <v>3</v>
      </c>
      <c r="B4" s="244" t="s">
        <v>187</v>
      </c>
      <c r="C4" s="245"/>
      <c r="D4" s="245"/>
      <c r="E4" s="245"/>
      <c r="F4" s="245"/>
      <c r="G4" s="245"/>
      <c r="H4" s="246"/>
      <c r="I4" s="244" t="s">
        <v>193</v>
      </c>
      <c r="J4" s="245"/>
      <c r="K4" s="245"/>
      <c r="L4" s="245"/>
      <c r="M4" s="245"/>
      <c r="N4" s="245"/>
      <c r="O4" s="246"/>
    </row>
    <row r="5" spans="1:21" ht="26.25" customHeight="1" x14ac:dyDescent="0.2">
      <c r="A5" s="243"/>
      <c r="B5" s="28" t="s">
        <v>4</v>
      </c>
      <c r="C5" s="29" t="s">
        <v>5</v>
      </c>
      <c r="D5" s="30" t="s">
        <v>6</v>
      </c>
      <c r="E5" s="29" t="s">
        <v>5</v>
      </c>
      <c r="F5" s="124" t="s">
        <v>169</v>
      </c>
      <c r="G5" s="75" t="s">
        <v>5</v>
      </c>
      <c r="H5" s="185" t="s">
        <v>112</v>
      </c>
      <c r="I5" s="28" t="s">
        <v>4</v>
      </c>
      <c r="J5" s="29" t="s">
        <v>5</v>
      </c>
      <c r="K5" s="30" t="s">
        <v>6</v>
      </c>
      <c r="L5" s="29" t="s">
        <v>5</v>
      </c>
      <c r="M5" s="124" t="s">
        <v>169</v>
      </c>
      <c r="N5" s="75" t="s">
        <v>5</v>
      </c>
      <c r="O5" s="185" t="s">
        <v>112</v>
      </c>
    </row>
    <row r="6" spans="1:21" ht="29.25" x14ac:dyDescent="0.2">
      <c r="A6" s="31" t="s">
        <v>89</v>
      </c>
      <c r="B6" s="32"/>
      <c r="C6" s="33">
        <v>70.263794080428696</v>
      </c>
      <c r="D6" s="34"/>
      <c r="E6" s="33">
        <v>41.362565522056947</v>
      </c>
      <c r="F6" s="76"/>
      <c r="G6" s="76">
        <v>46.89360036146671</v>
      </c>
      <c r="H6" s="76"/>
      <c r="I6" s="32"/>
      <c r="J6" s="33">
        <v>69.508734015142238</v>
      </c>
      <c r="K6" s="34"/>
      <c r="L6" s="33">
        <v>35.537727225017221</v>
      </c>
      <c r="M6" s="76"/>
      <c r="N6" s="76">
        <v>47.647344770891642</v>
      </c>
      <c r="O6" s="76"/>
    </row>
    <row r="7" spans="1:21" ht="25.5" x14ac:dyDescent="0.2">
      <c r="A7" s="35" t="s">
        <v>7</v>
      </c>
      <c r="B7" s="36">
        <v>130.95805882000002</v>
      </c>
      <c r="C7" s="37">
        <f>B7/B$28*100</f>
        <v>0.36465756596240545</v>
      </c>
      <c r="D7" s="38">
        <v>546.79111564999994</v>
      </c>
      <c r="E7" s="37">
        <f>D7/D$28*100</f>
        <v>1.9083971954843664</v>
      </c>
      <c r="F7" s="77">
        <f>B7+D7</f>
        <v>677.74917446999996</v>
      </c>
      <c r="G7" s="77">
        <f>F7/F$28*100</f>
        <v>1.0497247867500303</v>
      </c>
      <c r="H7" s="77">
        <f>B7-D7</f>
        <v>-415.83305682999992</v>
      </c>
      <c r="I7" s="36">
        <v>217.66987511000002</v>
      </c>
      <c r="J7" s="37">
        <f>I7/I$28*100</f>
        <v>0.50270896667967391</v>
      </c>
      <c r="K7" s="38">
        <v>563.67384141000002</v>
      </c>
      <c r="L7" s="37">
        <f>K7/K$28*100</f>
        <v>1.9128295594576901</v>
      </c>
      <c r="M7" s="77">
        <f>I7+K7</f>
        <v>781.34371652000004</v>
      </c>
      <c r="N7" s="77">
        <f>M7/M$28*100</f>
        <v>1.0737544871234264</v>
      </c>
      <c r="O7" s="77">
        <f>I7-K7</f>
        <v>-346.0039663</v>
      </c>
      <c r="Q7" s="219"/>
      <c r="R7" s="220"/>
      <c r="S7" s="220"/>
      <c r="T7" s="220"/>
      <c r="U7" s="220"/>
    </row>
    <row r="8" spans="1:21" x14ac:dyDescent="0.2">
      <c r="A8" s="39" t="s">
        <v>8</v>
      </c>
      <c r="B8" s="40">
        <v>1597.89862874</v>
      </c>
      <c r="C8" s="5">
        <f t="shared" ref="C8:C27" si="0">B8/B$28*100</f>
        <v>4.4494079238902522</v>
      </c>
      <c r="D8" s="6">
        <v>717.78443669000012</v>
      </c>
      <c r="E8" s="5">
        <f t="shared" ref="E8:G8" si="1">D8/D$28*100</f>
        <v>2.5051939703028019</v>
      </c>
      <c r="F8" s="78">
        <f t="shared" ref="F8:F28" si="2">B8+D8</f>
        <v>2315.6830654300002</v>
      </c>
      <c r="G8" s="78">
        <f t="shared" si="1"/>
        <v>3.5866217232061897</v>
      </c>
      <c r="H8" s="78">
        <f t="shared" ref="H8:H28" si="3">B8-D8</f>
        <v>880.11419204999993</v>
      </c>
      <c r="I8" s="40">
        <v>1804.2414389299997</v>
      </c>
      <c r="J8" s="5">
        <f t="shared" ref="J8" si="4">I8/I$28*100</f>
        <v>4.1668988368132664</v>
      </c>
      <c r="K8" s="6">
        <v>828.34195570999998</v>
      </c>
      <c r="L8" s="5">
        <f t="shared" ref="L8" si="5">K8/K$28*100</f>
        <v>2.8109819222009595</v>
      </c>
      <c r="M8" s="78">
        <f t="shared" ref="M8:M28" si="6">I8+K8</f>
        <v>2632.5833946399998</v>
      </c>
      <c r="N8" s="78">
        <f t="shared" ref="N8:N27" si="7">M8/M$28*100</f>
        <v>3.6178037564713246</v>
      </c>
      <c r="O8" s="78">
        <f t="shared" ref="O8:O28" si="8">I8-K8</f>
        <v>975.89948321999975</v>
      </c>
      <c r="Q8" s="219"/>
      <c r="R8" s="220"/>
      <c r="S8" s="220"/>
      <c r="T8" s="220"/>
      <c r="U8" s="220"/>
    </row>
    <row r="9" spans="1:21" ht="25.5" x14ac:dyDescent="0.2">
      <c r="A9" s="35" t="s">
        <v>9</v>
      </c>
      <c r="B9" s="36">
        <v>145.45348381000002</v>
      </c>
      <c r="C9" s="37">
        <f t="shared" si="0"/>
        <v>0.40502061381201793</v>
      </c>
      <c r="D9" s="38">
        <v>171.47849826999999</v>
      </c>
      <c r="E9" s="37">
        <f t="shared" ref="E9:G9" si="9">D9/D$28*100</f>
        <v>0.59849012871271723</v>
      </c>
      <c r="F9" s="77">
        <f t="shared" si="2"/>
        <v>316.93198208000001</v>
      </c>
      <c r="G9" s="77">
        <f t="shared" si="9"/>
        <v>0.49087681672700995</v>
      </c>
      <c r="H9" s="77">
        <f t="shared" si="3"/>
        <v>-26.025014459999966</v>
      </c>
      <c r="I9" s="36">
        <v>153.93400563</v>
      </c>
      <c r="J9" s="37">
        <f t="shared" ref="J9" si="10">I9/I$28*100</f>
        <v>0.35551086188667219</v>
      </c>
      <c r="K9" s="38">
        <v>188.37160528999999</v>
      </c>
      <c r="L9" s="37">
        <f t="shared" ref="L9" si="11">K9/K$28*100</f>
        <v>0.63923983745614377</v>
      </c>
      <c r="M9" s="77">
        <f t="shared" si="6"/>
        <v>342.30561091999999</v>
      </c>
      <c r="N9" s="77">
        <f t="shared" si="7"/>
        <v>0.47041036860180285</v>
      </c>
      <c r="O9" s="77">
        <f t="shared" si="8"/>
        <v>-34.437599659999989</v>
      </c>
      <c r="Q9" s="219"/>
      <c r="R9" s="220"/>
      <c r="S9" s="220"/>
      <c r="T9" s="220"/>
      <c r="U9" s="220"/>
    </row>
    <row r="10" spans="1:21" ht="25.5" x14ac:dyDescent="0.2">
      <c r="A10" s="39" t="s">
        <v>10</v>
      </c>
      <c r="B10" s="40">
        <v>357.18665210000006</v>
      </c>
      <c r="C10" s="5">
        <f t="shared" si="0"/>
        <v>0.99459946430692314</v>
      </c>
      <c r="D10" s="6">
        <v>1502.9589167899999</v>
      </c>
      <c r="E10" s="5">
        <f t="shared" ref="E10:G10" si="12">D10/D$28*100</f>
        <v>5.2455910486413497</v>
      </c>
      <c r="F10" s="78">
        <f t="shared" si="2"/>
        <v>1860.14556889</v>
      </c>
      <c r="G10" s="78">
        <f t="shared" si="12"/>
        <v>2.8810671914931287</v>
      </c>
      <c r="H10" s="78">
        <f t="shared" si="3"/>
        <v>-1145.7722646899997</v>
      </c>
      <c r="I10" s="40">
        <v>380.21031639</v>
      </c>
      <c r="J10" s="5">
        <f t="shared" ref="J10" si="13">I10/I$28*100</f>
        <v>0.87809640712467973</v>
      </c>
      <c r="K10" s="6">
        <v>1790.9298626900002</v>
      </c>
      <c r="L10" s="5">
        <f t="shared" ref="L10" si="14">K10/K$28*100</f>
        <v>6.0775280465377275</v>
      </c>
      <c r="M10" s="78">
        <f t="shared" si="6"/>
        <v>2171.1401790800001</v>
      </c>
      <c r="N10" s="78">
        <f t="shared" si="7"/>
        <v>2.9836696196192372</v>
      </c>
      <c r="O10" s="78">
        <f t="shared" si="8"/>
        <v>-1410.7195463000003</v>
      </c>
      <c r="Q10" s="219"/>
      <c r="R10" s="220"/>
      <c r="S10" s="220"/>
      <c r="T10" s="220"/>
      <c r="U10" s="220"/>
    </row>
    <row r="11" spans="1:21" x14ac:dyDescent="0.2">
      <c r="A11" s="35" t="s">
        <v>11</v>
      </c>
      <c r="B11" s="36">
        <v>24455.994138949998</v>
      </c>
      <c r="C11" s="37">
        <f t="shared" si="0"/>
        <v>68.09862162173701</v>
      </c>
      <c r="D11" s="38">
        <v>1620.9935697700002</v>
      </c>
      <c r="E11" s="37">
        <f t="shared" ref="E11:G11" si="15">D11/D$28*100</f>
        <v>5.6575527544368587</v>
      </c>
      <c r="F11" s="77">
        <f t="shared" si="2"/>
        <v>26076.98770872</v>
      </c>
      <c r="G11" s="77">
        <f t="shared" si="15"/>
        <v>40.389072230188219</v>
      </c>
      <c r="H11" s="77">
        <f t="shared" si="3"/>
        <v>22835.000569179996</v>
      </c>
      <c r="I11" s="36">
        <v>28912.72345655</v>
      </c>
      <c r="J11" s="37">
        <f t="shared" ref="J11" si="16">I11/I$28*100</f>
        <v>66.773986640973078</v>
      </c>
      <c r="K11" s="38">
        <v>1825.64181702</v>
      </c>
      <c r="L11" s="37">
        <f t="shared" ref="L11" si="17">K11/K$28*100</f>
        <v>6.1953232100366717</v>
      </c>
      <c r="M11" s="77">
        <f t="shared" si="6"/>
        <v>30738.365273570002</v>
      </c>
      <c r="N11" s="77">
        <f t="shared" si="7"/>
        <v>42.241918558373477</v>
      </c>
      <c r="O11" s="77">
        <f t="shared" si="8"/>
        <v>27087.081639529999</v>
      </c>
      <c r="Q11" s="219"/>
      <c r="R11" s="220"/>
      <c r="S11" s="220"/>
      <c r="T11" s="220"/>
      <c r="U11" s="220"/>
    </row>
    <row r="12" spans="1:21" x14ac:dyDescent="0.2">
      <c r="A12" s="39" t="s">
        <v>12</v>
      </c>
      <c r="B12" s="40">
        <v>2063.2740288100003</v>
      </c>
      <c r="C12" s="5">
        <f t="shared" si="0"/>
        <v>5.7452629646370061</v>
      </c>
      <c r="D12" s="6">
        <v>2878.9172171800001</v>
      </c>
      <c r="E12" s="5">
        <f t="shared" ref="E12:G12" si="18">D12/D$28*100</f>
        <v>10.047927601689022</v>
      </c>
      <c r="F12" s="78">
        <f t="shared" si="2"/>
        <v>4942.1912459900004</v>
      </c>
      <c r="G12" s="78">
        <f t="shared" si="18"/>
        <v>7.6546617055368475</v>
      </c>
      <c r="H12" s="78">
        <f t="shared" si="3"/>
        <v>-815.64318836999973</v>
      </c>
      <c r="I12" s="40">
        <v>1640.22180372</v>
      </c>
      <c r="J12" s="5">
        <f t="shared" ref="J12" si="19">I12/I$28*100</f>
        <v>3.7880951953358797</v>
      </c>
      <c r="K12" s="6">
        <v>3126.83032172</v>
      </c>
      <c r="L12" s="5">
        <f t="shared" ref="L12" si="20">K12/K$28*100</f>
        <v>10.610911891588279</v>
      </c>
      <c r="M12" s="78">
        <f t="shared" si="6"/>
        <v>4767.0521254400001</v>
      </c>
      <c r="N12" s="78">
        <f t="shared" si="7"/>
        <v>6.5510779722402042</v>
      </c>
      <c r="O12" s="78">
        <f t="shared" si="8"/>
        <v>-1486.608518</v>
      </c>
      <c r="Q12" s="219"/>
      <c r="R12" s="220"/>
      <c r="S12" s="220"/>
      <c r="T12" s="220"/>
      <c r="U12" s="220"/>
    </row>
    <row r="13" spans="1:21" x14ac:dyDescent="0.2">
      <c r="A13" s="35" t="s">
        <v>13</v>
      </c>
      <c r="B13" s="36">
        <v>85.201669920000001</v>
      </c>
      <c r="C13" s="37">
        <f t="shared" si="0"/>
        <v>0.23724720608194103</v>
      </c>
      <c r="D13" s="38">
        <v>1389.50980222</v>
      </c>
      <c r="E13" s="37">
        <f t="shared" ref="E13:G13" si="21">D13/D$28*100</f>
        <v>4.8496336786716494</v>
      </c>
      <c r="F13" s="77">
        <f t="shared" si="2"/>
        <v>1474.7114721400001</v>
      </c>
      <c r="G13" s="77">
        <f t="shared" si="21"/>
        <v>2.2840915842067289</v>
      </c>
      <c r="H13" s="77">
        <f t="shared" si="3"/>
        <v>-1304.3081322999999</v>
      </c>
      <c r="I13" s="36">
        <v>157.44546144999998</v>
      </c>
      <c r="J13" s="37">
        <f t="shared" ref="J13" si="22">I13/I$28*100</f>
        <v>0.36362057539627679</v>
      </c>
      <c r="K13" s="38">
        <v>1699.44004675</v>
      </c>
      <c r="L13" s="37">
        <f t="shared" ref="L13" si="23">K13/K$28*100</f>
        <v>5.767056970069798</v>
      </c>
      <c r="M13" s="77">
        <f t="shared" si="6"/>
        <v>1856.8855082</v>
      </c>
      <c r="N13" s="77">
        <f t="shared" si="7"/>
        <v>2.5518079999216039</v>
      </c>
      <c r="O13" s="77">
        <f t="shared" si="8"/>
        <v>-1541.9945852999999</v>
      </c>
      <c r="Q13" s="219"/>
      <c r="R13" s="220"/>
      <c r="S13" s="220"/>
      <c r="T13" s="220"/>
      <c r="U13" s="220"/>
    </row>
    <row r="14" spans="1:21" x14ac:dyDescent="0.2">
      <c r="A14" s="39" t="s">
        <v>14</v>
      </c>
      <c r="B14" s="40">
        <v>2.62437831</v>
      </c>
      <c r="C14" s="5">
        <f t="shared" si="0"/>
        <v>7.307678621019522E-3</v>
      </c>
      <c r="D14" s="6">
        <v>55.350863879999999</v>
      </c>
      <c r="E14" s="5">
        <f t="shared" ref="E14:G14" si="24">D14/D$28*100</f>
        <v>0.19318425331519726</v>
      </c>
      <c r="F14" s="78">
        <f t="shared" si="2"/>
        <v>57.975242189999996</v>
      </c>
      <c r="G14" s="78">
        <f t="shared" si="24"/>
        <v>8.9794353187180376E-2</v>
      </c>
      <c r="H14" s="78">
        <f t="shared" si="3"/>
        <v>-52.726485570000001</v>
      </c>
      <c r="I14" s="40">
        <v>7.6886757699999997</v>
      </c>
      <c r="J14" s="5">
        <f t="shared" ref="J14" si="25">I14/I$28*100</f>
        <v>1.7757010470642636E-2</v>
      </c>
      <c r="K14" s="6">
        <v>50.952318500000004</v>
      </c>
      <c r="L14" s="5">
        <f t="shared" ref="L14" si="26">K14/K$28*100</f>
        <v>0.17290690784213825</v>
      </c>
      <c r="M14" s="78">
        <f t="shared" si="6"/>
        <v>58.640994270000007</v>
      </c>
      <c r="N14" s="78">
        <f t="shared" si="7"/>
        <v>8.0586852361511113E-2</v>
      </c>
      <c r="O14" s="78">
        <f t="shared" si="8"/>
        <v>-43.263642730000001</v>
      </c>
      <c r="Q14" s="219"/>
      <c r="R14" s="220"/>
      <c r="S14" s="220"/>
      <c r="T14" s="220"/>
      <c r="U14" s="220"/>
    </row>
    <row r="15" spans="1:21" x14ac:dyDescent="0.2">
      <c r="A15" s="35" t="s">
        <v>15</v>
      </c>
      <c r="B15" s="36">
        <v>5.4204542600000005</v>
      </c>
      <c r="C15" s="37">
        <f t="shared" si="0"/>
        <v>1.5093455680944185E-2</v>
      </c>
      <c r="D15" s="38">
        <v>268.44265109000003</v>
      </c>
      <c r="E15" s="37">
        <f t="shared" ref="E15:G15" si="27">D15/D$28*100</f>
        <v>0.93691208182772234</v>
      </c>
      <c r="F15" s="77">
        <f t="shared" si="2"/>
        <v>273.86310535000001</v>
      </c>
      <c r="G15" s="77">
        <f t="shared" si="27"/>
        <v>0.42417003323838792</v>
      </c>
      <c r="H15" s="77">
        <f t="shared" si="3"/>
        <v>-263.02219683000004</v>
      </c>
      <c r="I15" s="36">
        <v>10.784013890000001</v>
      </c>
      <c r="J15" s="37">
        <f t="shared" ref="J15" si="28">I15/I$28*100</f>
        <v>2.4905699406321261E-2</v>
      </c>
      <c r="K15" s="38">
        <v>398.60042709999999</v>
      </c>
      <c r="L15" s="37">
        <f t="shared" ref="L15" si="29">K15/K$28*100</f>
        <v>1.3526522314076175</v>
      </c>
      <c r="M15" s="77">
        <f t="shared" si="6"/>
        <v>409.38444098999997</v>
      </c>
      <c r="N15" s="77">
        <f t="shared" si="7"/>
        <v>0.56259283997233778</v>
      </c>
      <c r="O15" s="77">
        <f t="shared" si="8"/>
        <v>-387.81641321000001</v>
      </c>
      <c r="Q15" s="219"/>
      <c r="R15" s="220"/>
      <c r="S15" s="220"/>
      <c r="T15" s="220"/>
      <c r="U15" s="220"/>
    </row>
    <row r="16" spans="1:21" x14ac:dyDescent="0.2">
      <c r="A16" s="39" t="s">
        <v>16</v>
      </c>
      <c r="B16" s="40">
        <v>17.824985550000001</v>
      </c>
      <c r="C16" s="5">
        <f t="shared" si="0"/>
        <v>4.9634332568354797E-2</v>
      </c>
      <c r="D16" s="6">
        <v>390.41268878</v>
      </c>
      <c r="E16" s="5">
        <f t="shared" ref="E16:G16" si="30">D16/D$28*100</f>
        <v>1.362608972648663</v>
      </c>
      <c r="F16" s="78">
        <f t="shared" si="2"/>
        <v>408.23767433</v>
      </c>
      <c r="G16" s="78">
        <f t="shared" si="30"/>
        <v>0.63229469215437084</v>
      </c>
      <c r="H16" s="78">
        <f t="shared" si="3"/>
        <v>-372.58770322999999</v>
      </c>
      <c r="I16" s="40">
        <v>29.260592169999999</v>
      </c>
      <c r="J16" s="5">
        <f t="shared" ref="J16" si="31">I16/I$28*100</f>
        <v>6.7577390058144435E-2</v>
      </c>
      <c r="K16" s="6">
        <v>449.93470349999996</v>
      </c>
      <c r="L16" s="5">
        <f t="shared" ref="L16" si="32">K16/K$28*100</f>
        <v>1.52685531499522</v>
      </c>
      <c r="M16" s="78">
        <f t="shared" si="6"/>
        <v>479.19529566999995</v>
      </c>
      <c r="N16" s="78">
        <f t="shared" si="7"/>
        <v>0.65852977128399137</v>
      </c>
      <c r="O16" s="78">
        <f t="shared" si="8"/>
        <v>-420.67411132999996</v>
      </c>
      <c r="Q16" s="219"/>
      <c r="R16" s="220"/>
      <c r="S16" s="220"/>
      <c r="T16" s="220"/>
      <c r="U16" s="220"/>
    </row>
    <row r="17" spans="1:21" x14ac:dyDescent="0.2">
      <c r="A17" s="35" t="s">
        <v>17</v>
      </c>
      <c r="B17" s="36">
        <v>101.91268907</v>
      </c>
      <c r="C17" s="37">
        <f t="shared" si="0"/>
        <v>0.28377965794399851</v>
      </c>
      <c r="D17" s="38">
        <v>927.04726813000002</v>
      </c>
      <c r="E17" s="37">
        <f t="shared" ref="E17:G17" si="33">D17/D$28*100</f>
        <v>3.2355580695154909</v>
      </c>
      <c r="F17" s="77">
        <f t="shared" si="2"/>
        <v>1028.9599572</v>
      </c>
      <c r="G17" s="77">
        <f t="shared" si="33"/>
        <v>1.5936939687027258</v>
      </c>
      <c r="H17" s="77">
        <f t="shared" si="3"/>
        <v>-825.13457906000008</v>
      </c>
      <c r="I17" s="36">
        <v>101.14429316</v>
      </c>
      <c r="J17" s="37">
        <f t="shared" ref="J17" si="34">I17/I$28*100</f>
        <v>0.23359292632622858</v>
      </c>
      <c r="K17" s="38">
        <v>1146.39509327</v>
      </c>
      <c r="L17" s="37">
        <f t="shared" ref="L17" si="35">K17/K$28*100</f>
        <v>3.8902965866551362</v>
      </c>
      <c r="M17" s="77">
        <f t="shared" si="6"/>
        <v>1247.5393864299999</v>
      </c>
      <c r="N17" s="77">
        <f t="shared" si="7"/>
        <v>1.7144196410877901</v>
      </c>
      <c r="O17" s="77">
        <f t="shared" si="8"/>
        <v>-1045.25080011</v>
      </c>
      <c r="Q17" s="219"/>
      <c r="R17" s="220"/>
      <c r="S17" s="220"/>
      <c r="T17" s="220"/>
      <c r="U17" s="220"/>
    </row>
    <row r="18" spans="1:21" x14ac:dyDescent="0.2">
      <c r="A18" s="39" t="s">
        <v>18</v>
      </c>
      <c r="B18" s="40">
        <v>2.1424458799999999</v>
      </c>
      <c r="C18" s="5">
        <f t="shared" si="0"/>
        <v>5.9657199170981392E-3</v>
      </c>
      <c r="D18" s="6">
        <v>274.73131825000002</v>
      </c>
      <c r="E18" s="5">
        <f t="shared" ref="E18:G18" si="36">D18/D$28*100</f>
        <v>0.95886063663774712</v>
      </c>
      <c r="F18" s="78">
        <f t="shared" si="2"/>
        <v>276.87376413000004</v>
      </c>
      <c r="G18" s="78">
        <f t="shared" si="36"/>
        <v>0.4288330608964947</v>
      </c>
      <c r="H18" s="78">
        <f t="shared" si="3"/>
        <v>-272.58887236999999</v>
      </c>
      <c r="I18" s="40">
        <v>3.4598069599999999</v>
      </c>
      <c r="J18" s="5">
        <f t="shared" ref="J18" si="37">I18/I$28*100</f>
        <v>7.9904303748683462E-3</v>
      </c>
      <c r="K18" s="6">
        <v>445.62920897000004</v>
      </c>
      <c r="L18" s="5">
        <f t="shared" ref="L18" si="38">K18/K$28*100</f>
        <v>1.5122446011390189</v>
      </c>
      <c r="M18" s="78">
        <f t="shared" si="6"/>
        <v>449.08901593000002</v>
      </c>
      <c r="N18" s="78">
        <f t="shared" si="7"/>
        <v>0.61715649051404153</v>
      </c>
      <c r="O18" s="78">
        <f t="shared" si="8"/>
        <v>-442.16940201000006</v>
      </c>
      <c r="Q18" s="219"/>
      <c r="R18" s="220"/>
      <c r="S18" s="220"/>
      <c r="T18" s="220"/>
      <c r="U18" s="220"/>
    </row>
    <row r="19" spans="1:21" x14ac:dyDescent="0.2">
      <c r="A19" s="35" t="s">
        <v>19</v>
      </c>
      <c r="B19" s="36">
        <v>36.930552670000004</v>
      </c>
      <c r="C19" s="37">
        <f t="shared" si="0"/>
        <v>0.10283449195592324</v>
      </c>
      <c r="D19" s="38">
        <v>532.14256297999998</v>
      </c>
      <c r="E19" s="37">
        <f t="shared" ref="E19:G19" si="39">D19/D$28*100</f>
        <v>1.8572711694147932</v>
      </c>
      <c r="F19" s="77">
        <f t="shared" si="2"/>
        <v>569.07311564999998</v>
      </c>
      <c r="G19" s="77">
        <f t="shared" si="39"/>
        <v>0.88140299903428898</v>
      </c>
      <c r="H19" s="77">
        <f t="shared" si="3"/>
        <v>-495.21201030999998</v>
      </c>
      <c r="I19" s="36">
        <v>36.92672177</v>
      </c>
      <c r="J19" s="37">
        <f t="shared" ref="J19" si="40">I19/I$28*100</f>
        <v>8.5282330108764279E-2</v>
      </c>
      <c r="K19" s="38">
        <v>675.80433624</v>
      </c>
      <c r="L19" s="37">
        <f t="shared" ref="L19" si="41">K19/K$28*100</f>
        <v>2.2933448668399077</v>
      </c>
      <c r="M19" s="77">
        <f t="shared" si="6"/>
        <v>712.73105800999997</v>
      </c>
      <c r="N19" s="77">
        <f t="shared" si="7"/>
        <v>0.97946416598702535</v>
      </c>
      <c r="O19" s="77">
        <f t="shared" si="8"/>
        <v>-638.87761447000003</v>
      </c>
      <c r="Q19" s="219"/>
      <c r="R19" s="220"/>
      <c r="S19" s="220"/>
      <c r="T19" s="220"/>
      <c r="U19" s="220"/>
    </row>
    <row r="20" spans="1:21" ht="25.5" x14ac:dyDescent="0.2">
      <c r="A20" s="39" t="s">
        <v>20</v>
      </c>
      <c r="B20" s="40">
        <v>420.81647611000005</v>
      </c>
      <c r="C20" s="5">
        <f t="shared" si="0"/>
        <v>1.1717790663503158</v>
      </c>
      <c r="D20" s="6">
        <v>330.78454002000001</v>
      </c>
      <c r="E20" s="5">
        <f t="shared" ref="E20:G20" si="42">D20/D$28*100</f>
        <v>1.1544962425611685</v>
      </c>
      <c r="F20" s="78">
        <f t="shared" si="2"/>
        <v>751.60101613000006</v>
      </c>
      <c r="G20" s="78">
        <f t="shared" si="42"/>
        <v>1.164109446529608</v>
      </c>
      <c r="H20" s="78">
        <f t="shared" si="3"/>
        <v>90.031936090000045</v>
      </c>
      <c r="I20" s="40">
        <v>624.41551539</v>
      </c>
      <c r="J20" s="5">
        <f t="shared" ref="J20" si="43">I20/I$28*100</f>
        <v>1.4420887518855472</v>
      </c>
      <c r="K20" s="6">
        <v>354.03459875999999</v>
      </c>
      <c r="L20" s="5">
        <f t="shared" ref="L20" si="44">K20/K$28*100</f>
        <v>1.2014179048736262</v>
      </c>
      <c r="M20" s="78">
        <f t="shared" si="6"/>
        <v>978.45011414999999</v>
      </c>
      <c r="N20" s="78">
        <f t="shared" si="7"/>
        <v>1.3446261591176418</v>
      </c>
      <c r="O20" s="78">
        <f t="shared" si="8"/>
        <v>270.38091663</v>
      </c>
      <c r="Q20" s="219"/>
      <c r="R20" s="220"/>
      <c r="S20" s="220"/>
      <c r="T20" s="220"/>
      <c r="U20" s="220"/>
    </row>
    <row r="21" spans="1:21" x14ac:dyDescent="0.2">
      <c r="A21" s="35" t="s">
        <v>21</v>
      </c>
      <c r="B21" s="36">
        <v>5576.0557679599997</v>
      </c>
      <c r="C21" s="37">
        <f t="shared" si="0"/>
        <v>15.526733843922786</v>
      </c>
      <c r="D21" s="38">
        <v>3106.8455828799997</v>
      </c>
      <c r="E21" s="37">
        <f t="shared" ref="E21:G21" si="45">D21/D$28*100</f>
        <v>10.843437699463989</v>
      </c>
      <c r="F21" s="77">
        <f t="shared" si="2"/>
        <v>8682.9013508399985</v>
      </c>
      <c r="G21" s="77">
        <f t="shared" si="45"/>
        <v>13.448421794109496</v>
      </c>
      <c r="H21" s="77">
        <f t="shared" si="3"/>
        <v>2469.21018508</v>
      </c>
      <c r="I21" s="36">
        <v>7899.9852918699999</v>
      </c>
      <c r="J21" s="37">
        <f t="shared" ref="J21" si="46">I21/I$28*100</f>
        <v>18.245030190115354</v>
      </c>
      <c r="K21" s="38">
        <v>3076.7531104099999</v>
      </c>
      <c r="L21" s="37">
        <f t="shared" ref="L21" si="47">K21/K$28*100</f>
        <v>10.440974663688248</v>
      </c>
      <c r="M21" s="77">
        <f t="shared" si="6"/>
        <v>10976.73840228</v>
      </c>
      <c r="N21" s="77">
        <f t="shared" si="7"/>
        <v>15.084682789698336</v>
      </c>
      <c r="O21" s="77">
        <f t="shared" si="8"/>
        <v>4823.23218146</v>
      </c>
      <c r="Q21" s="219"/>
      <c r="R21" s="220"/>
      <c r="S21" s="220"/>
      <c r="T21" s="220"/>
      <c r="U21" s="220"/>
    </row>
    <row r="22" spans="1:21" ht="25.5" x14ac:dyDescent="0.2">
      <c r="A22" s="39" t="s">
        <v>22</v>
      </c>
      <c r="B22" s="40">
        <v>337.99174231999996</v>
      </c>
      <c r="C22" s="5">
        <f t="shared" si="0"/>
        <v>0.94115052697299684</v>
      </c>
      <c r="D22" s="6">
        <v>10360.004601799999</v>
      </c>
      <c r="E22" s="5">
        <f t="shared" ref="E22:G22" si="48">D22/D$28*100</f>
        <v>36.158238788824129</v>
      </c>
      <c r="F22" s="78">
        <f t="shared" si="2"/>
        <v>10697.99634412</v>
      </c>
      <c r="G22" s="78">
        <f t="shared" si="48"/>
        <v>16.569480796145264</v>
      </c>
      <c r="H22" s="78">
        <f t="shared" si="3"/>
        <v>-10022.012859479999</v>
      </c>
      <c r="I22" s="40">
        <v>820.24567564999995</v>
      </c>
      <c r="J22" s="5">
        <f t="shared" ref="J22" si="49">I22/I$28*100</f>
        <v>1.8943588579774895</v>
      </c>
      <c r="K22" s="6">
        <v>8163.2768027400007</v>
      </c>
      <c r="L22" s="5">
        <f t="shared" ref="L22" si="50">K22/K$28*100</f>
        <v>27.702114278101597</v>
      </c>
      <c r="M22" s="78">
        <f t="shared" si="6"/>
        <v>8983.5224783900012</v>
      </c>
      <c r="N22" s="78">
        <f t="shared" si="7"/>
        <v>12.345523957507268</v>
      </c>
      <c r="O22" s="78">
        <f t="shared" si="8"/>
        <v>-7343.0311270900011</v>
      </c>
      <c r="Q22" s="219"/>
      <c r="R22" s="220"/>
      <c r="S22" s="220"/>
      <c r="T22" s="220"/>
      <c r="U22" s="220"/>
    </row>
    <row r="23" spans="1:21" ht="25.5" x14ac:dyDescent="0.2">
      <c r="A23" s="35" t="s">
        <v>23</v>
      </c>
      <c r="B23" s="36">
        <v>506.33343360999999</v>
      </c>
      <c r="C23" s="37">
        <f t="shared" si="0"/>
        <v>1.4099042023782022</v>
      </c>
      <c r="D23" s="38">
        <v>2260.1518739799999</v>
      </c>
      <c r="E23" s="37">
        <f t="shared" ref="E23:G23" si="51">D23/D$28*100</f>
        <v>7.8883276889836704</v>
      </c>
      <c r="F23" s="77">
        <f t="shared" si="2"/>
        <v>2766.48530759</v>
      </c>
      <c r="G23" s="77">
        <f t="shared" si="51"/>
        <v>4.2848421052345387</v>
      </c>
      <c r="H23" s="77">
        <f t="shared" si="3"/>
        <v>-1753.81844037</v>
      </c>
      <c r="I23" s="36">
        <v>450.46317085999999</v>
      </c>
      <c r="J23" s="37">
        <f t="shared" ref="J23" si="52">I23/I$28*100</f>
        <v>1.0403455004319817</v>
      </c>
      <c r="K23" s="38">
        <v>3103.6309215800002</v>
      </c>
      <c r="L23" s="37">
        <f t="shared" ref="L23" si="53">K23/K$28*100</f>
        <v>10.532184629314633</v>
      </c>
      <c r="M23" s="77">
        <f t="shared" si="6"/>
        <v>3554.0940924400002</v>
      </c>
      <c r="N23" s="77">
        <f t="shared" si="7"/>
        <v>4.884181441188602</v>
      </c>
      <c r="O23" s="77">
        <f t="shared" si="8"/>
        <v>-2653.1677507200002</v>
      </c>
      <c r="Q23" s="219"/>
      <c r="R23" s="220"/>
      <c r="S23" s="220"/>
      <c r="T23" s="220"/>
      <c r="U23" s="220"/>
    </row>
    <row r="24" spans="1:21" ht="25.5" x14ac:dyDescent="0.2">
      <c r="A24" s="39" t="s">
        <v>24</v>
      </c>
      <c r="B24" s="40">
        <v>21.269848769999999</v>
      </c>
      <c r="C24" s="5">
        <f t="shared" si="0"/>
        <v>5.9226681815110475E-2</v>
      </c>
      <c r="D24" s="6">
        <v>701.31152004</v>
      </c>
      <c r="E24" s="5">
        <f t="shared" ref="E24:G24" si="54">D24/D$28*100</f>
        <v>2.4477005929663083</v>
      </c>
      <c r="F24" s="78">
        <f t="shared" si="2"/>
        <v>722.58136880999996</v>
      </c>
      <c r="G24" s="78">
        <f t="shared" si="54"/>
        <v>1.1191626664492487</v>
      </c>
      <c r="H24" s="78">
        <f t="shared" si="3"/>
        <v>-680.04167127000005</v>
      </c>
      <c r="I24" s="40">
        <v>21.124069009999999</v>
      </c>
      <c r="J24" s="5">
        <f t="shared" ref="J24" si="55">I24/I$28*100</f>
        <v>4.8786075237654047E-2</v>
      </c>
      <c r="K24" s="6">
        <v>700.83206067000003</v>
      </c>
      <c r="L24" s="5">
        <f t="shared" ref="L24" si="56">K24/K$28*100</f>
        <v>2.3782765553069685</v>
      </c>
      <c r="M24" s="78">
        <f t="shared" si="6"/>
        <v>721.95612968</v>
      </c>
      <c r="N24" s="78">
        <f t="shared" si="7"/>
        <v>0.99214163672143563</v>
      </c>
      <c r="O24" s="78">
        <f t="shared" si="8"/>
        <v>-679.70799166000006</v>
      </c>
      <c r="Q24" s="219"/>
      <c r="R24" s="220"/>
      <c r="S24" s="220"/>
      <c r="T24" s="220"/>
      <c r="U24" s="220"/>
    </row>
    <row r="25" spans="1:21" x14ac:dyDescent="0.2">
      <c r="A25" s="35" t="s">
        <v>25</v>
      </c>
      <c r="B25" s="36">
        <v>26.512382129999999</v>
      </c>
      <c r="C25" s="37">
        <f t="shared" si="0"/>
        <v>7.38247101591466E-2</v>
      </c>
      <c r="D25" s="38">
        <v>602.51591980000001</v>
      </c>
      <c r="E25" s="37">
        <f t="shared" ref="E25:G25" si="57">D25/D$28*100</f>
        <v>2.10288656613253</v>
      </c>
      <c r="F25" s="77">
        <f t="shared" si="2"/>
        <v>629.02830193</v>
      </c>
      <c r="G25" s="77">
        <f t="shared" si="57"/>
        <v>0.9742639681111569</v>
      </c>
      <c r="H25" s="77">
        <f t="shared" si="3"/>
        <v>-576.00353767000001</v>
      </c>
      <c r="I25" s="36">
        <v>19.218787169999999</v>
      </c>
      <c r="J25" s="37">
        <f t="shared" ref="J25" si="58">I25/I$28*100</f>
        <v>4.43858234134826E-2</v>
      </c>
      <c r="K25" s="38">
        <v>857.5876520600001</v>
      </c>
      <c r="L25" s="37">
        <f t="shared" ref="L25" si="59">K25/K$28*100</f>
        <v>2.9102273161778527</v>
      </c>
      <c r="M25" s="77">
        <f t="shared" si="6"/>
        <v>876.80643923000014</v>
      </c>
      <c r="N25" s="77">
        <f t="shared" si="7"/>
        <v>1.2049432644766493</v>
      </c>
      <c r="O25" s="77">
        <f t="shared" si="8"/>
        <v>-838.36886489000005</v>
      </c>
      <c r="Q25" s="219"/>
      <c r="R25" s="220"/>
      <c r="S25" s="220"/>
      <c r="T25" s="220"/>
      <c r="U25" s="220"/>
    </row>
    <row r="26" spans="1:21" x14ac:dyDescent="0.2">
      <c r="A26" s="41" t="s">
        <v>26</v>
      </c>
      <c r="B26" s="40">
        <v>11.927305570000001</v>
      </c>
      <c r="C26" s="5">
        <f t="shared" si="0"/>
        <v>3.3212024191838434E-2</v>
      </c>
      <c r="D26" s="6">
        <v>1.3139760700000001</v>
      </c>
      <c r="E26" s="5">
        <f t="shared" ref="E26:G26" si="60">D26/D$28*100</f>
        <v>4.5860076638967783E-3</v>
      </c>
      <c r="F26" s="78">
        <f t="shared" si="2"/>
        <v>13.241281640000002</v>
      </c>
      <c r="G26" s="78">
        <f t="shared" si="60"/>
        <v>2.0508621875807764E-2</v>
      </c>
      <c r="H26" s="78">
        <f t="shared" si="3"/>
        <v>10.613329500000001</v>
      </c>
      <c r="I26" s="40">
        <v>0.64868201999999997</v>
      </c>
      <c r="J26" s="5">
        <f t="shared" ref="J26" si="61">I26/I$28*100</f>
        <v>1.4981322877733491E-3</v>
      </c>
      <c r="K26" s="6">
        <v>4.5247007799999999</v>
      </c>
      <c r="L26" s="5">
        <f t="shared" ref="L26" si="62">K26/K$28*100</f>
        <v>1.5354591190599324E-2</v>
      </c>
      <c r="M26" s="78">
        <f t="shared" si="6"/>
        <v>5.1733827999999997</v>
      </c>
      <c r="N26" s="78">
        <f t="shared" si="7"/>
        <v>7.1094742015052285E-3</v>
      </c>
      <c r="O26" s="78">
        <f t="shared" si="8"/>
        <v>-3.87601876</v>
      </c>
      <c r="Q26" s="219"/>
      <c r="R26" s="220"/>
      <c r="S26" s="220"/>
      <c r="T26" s="220"/>
      <c r="U26" s="220"/>
    </row>
    <row r="27" spans="1:21" x14ac:dyDescent="0.2">
      <c r="A27" s="35" t="s">
        <v>27</v>
      </c>
      <c r="B27" s="36">
        <v>8.8834325800000009</v>
      </c>
      <c r="C27" s="37">
        <f t="shared" si="0"/>
        <v>2.4736247094701184E-2</v>
      </c>
      <c r="D27" s="38">
        <v>12.361798619999998</v>
      </c>
      <c r="E27" s="37">
        <f t="shared" ref="E27:G27" si="63">D27/D$28*100</f>
        <v>4.3144852105920478E-2</v>
      </c>
      <c r="F27" s="77">
        <f t="shared" si="2"/>
        <v>21.245231199999999</v>
      </c>
      <c r="G27" s="77">
        <f t="shared" si="63"/>
        <v>3.2905456223262811E-2</v>
      </c>
      <c r="H27" s="77">
        <f t="shared" si="3"/>
        <v>-3.4783660399999974</v>
      </c>
      <c r="I27" s="36">
        <v>7.5702031300000003</v>
      </c>
      <c r="J27" s="37">
        <f t="shared" ref="J27" si="64">I27/I$28*100</f>
        <v>1.7483397696233152E-2</v>
      </c>
      <c r="K27" s="38">
        <v>16.878751700000002</v>
      </c>
      <c r="L27" s="37">
        <f t="shared" ref="L27" si="65">K27/K$28*100</f>
        <v>5.727811512016346E-2</v>
      </c>
      <c r="M27" s="77">
        <f t="shared" si="6"/>
        <v>24.448954830000002</v>
      </c>
      <c r="N27" s="77">
        <f t="shared" si="7"/>
        <v>3.3598753530794528E-2</v>
      </c>
      <c r="O27" s="77">
        <f t="shared" si="8"/>
        <v>-9.3085485700000028</v>
      </c>
      <c r="Q27" s="219"/>
      <c r="R27" s="220"/>
      <c r="S27" s="220"/>
      <c r="T27" s="220"/>
      <c r="U27" s="220"/>
    </row>
    <row r="28" spans="1:21" ht="13.5" x14ac:dyDescent="0.25">
      <c r="A28" s="42" t="s">
        <v>28</v>
      </c>
      <c r="B28" s="43">
        <v>35912.612555940002</v>
      </c>
      <c r="C28" s="49">
        <f>B28/B$28*100</f>
        <v>100</v>
      </c>
      <c r="D28" s="44">
        <v>28651.850722890002</v>
      </c>
      <c r="E28" s="49">
        <f>D28/D$28*100</f>
        <v>100</v>
      </c>
      <c r="F28" s="80">
        <f t="shared" si="2"/>
        <v>64564.463278830008</v>
      </c>
      <c r="G28" s="79">
        <f>F28/F$28*100</f>
        <v>100</v>
      </c>
      <c r="H28" s="80">
        <f t="shared" si="3"/>
        <v>7260.7618330500009</v>
      </c>
      <c r="I28" s="43">
        <v>43299.381856599997</v>
      </c>
      <c r="J28" s="49">
        <f>I28/I$28*100</f>
        <v>100</v>
      </c>
      <c r="K28" s="44">
        <v>29468.064136870002</v>
      </c>
      <c r="L28" s="49">
        <f>K28/K$28*100</f>
        <v>100</v>
      </c>
      <c r="M28" s="80">
        <f t="shared" si="6"/>
        <v>72767.445993469999</v>
      </c>
      <c r="N28" s="79">
        <f>M28/M$28*100</f>
        <v>100</v>
      </c>
      <c r="O28" s="80">
        <f t="shared" si="8"/>
        <v>13831.317719729996</v>
      </c>
      <c r="Q28" s="219"/>
      <c r="R28" s="221"/>
      <c r="S28" s="221"/>
      <c r="T28" s="221"/>
      <c r="U28" s="221"/>
    </row>
    <row r="29" spans="1:21" x14ac:dyDescent="0.2">
      <c r="C29" s="4"/>
      <c r="D29" s="4"/>
      <c r="E29" s="4"/>
      <c r="F29" s="4"/>
      <c r="G29" s="4"/>
      <c r="H29" s="4"/>
      <c r="J29" s="4"/>
      <c r="K29" s="4"/>
      <c r="L29" s="4"/>
      <c r="M29" s="4"/>
      <c r="N29" s="4"/>
    </row>
    <row r="30" spans="1:21" ht="28.5" customHeight="1" x14ac:dyDescent="0.2">
      <c r="A30" s="248" t="s">
        <v>170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</row>
    <row r="31" spans="1:21" s="7" customFormat="1" x14ac:dyDescent="0.2">
      <c r="B31" s="140"/>
      <c r="C31" s="140"/>
      <c r="D31" s="140"/>
      <c r="E31" s="140"/>
      <c r="J31" s="11"/>
      <c r="K31" s="11"/>
      <c r="L31" s="11"/>
      <c r="M31" s="11"/>
      <c r="N31" s="11"/>
      <c r="O31" s="2"/>
      <c r="Q31" s="8"/>
      <c r="R31" s="8"/>
      <c r="S31" s="8"/>
      <c r="T31" s="8"/>
      <c r="U31" s="8"/>
    </row>
    <row r="32" spans="1:21" s="7" customFormat="1" x14ac:dyDescent="0.2">
      <c r="A32" s="45"/>
      <c r="B32" s="140"/>
      <c r="C32" s="140"/>
      <c r="D32" s="140"/>
      <c r="E32" s="140"/>
      <c r="J32" s="11"/>
      <c r="K32" s="21"/>
      <c r="L32" s="11"/>
      <c r="M32" s="11"/>
      <c r="N32" s="11"/>
      <c r="O32" s="2"/>
      <c r="Q32" s="8"/>
      <c r="R32" s="8"/>
      <c r="S32" s="8"/>
      <c r="T32" s="8"/>
      <c r="U32" s="8"/>
    </row>
    <row r="33" spans="1:21" s="7" customFormat="1" x14ac:dyDescent="0.2">
      <c r="A33" s="8"/>
      <c r="B33" s="140"/>
      <c r="C33" s="140"/>
      <c r="D33" s="140"/>
      <c r="E33" s="140"/>
      <c r="G33" s="222"/>
      <c r="H33" s="22"/>
      <c r="I33" s="11"/>
      <c r="J33" s="11"/>
      <c r="K33" s="21"/>
      <c r="L33" s="11"/>
      <c r="M33" s="11"/>
      <c r="N33" s="11"/>
      <c r="O33" s="2"/>
      <c r="Q33" s="8"/>
      <c r="R33" s="8"/>
      <c r="S33" s="8"/>
      <c r="T33" s="8"/>
      <c r="U33" s="8"/>
    </row>
    <row r="34" spans="1:21" s="7" customFormat="1" x14ac:dyDescent="0.2">
      <c r="B34" s="140"/>
      <c r="C34" s="140"/>
      <c r="D34" s="140"/>
      <c r="E34" s="140"/>
      <c r="G34" s="222"/>
      <c r="H34" s="22"/>
      <c r="I34" s="11"/>
      <c r="J34" s="11"/>
      <c r="K34" s="21"/>
      <c r="L34" s="11"/>
      <c r="M34" s="11"/>
      <c r="N34" s="11"/>
      <c r="O34" s="2"/>
      <c r="Q34" s="8"/>
      <c r="R34" s="8"/>
      <c r="S34" s="8"/>
      <c r="T34" s="8"/>
      <c r="U34" s="8"/>
    </row>
    <row r="35" spans="1:21" s="7" customFormat="1" x14ac:dyDescent="0.2">
      <c r="A35" s="9"/>
      <c r="B35" s="140"/>
      <c r="C35" s="140"/>
      <c r="D35" s="140"/>
      <c r="E35" s="140"/>
      <c r="G35" s="222"/>
      <c r="H35" s="22"/>
      <c r="I35" s="11"/>
      <c r="J35" s="11"/>
      <c r="K35" s="21"/>
      <c r="L35" s="11"/>
      <c r="M35" s="11"/>
      <c r="N35" s="11"/>
      <c r="O35" s="2"/>
      <c r="Q35" s="8"/>
      <c r="R35" s="8"/>
      <c r="S35" s="8"/>
      <c r="T35" s="8"/>
      <c r="U35" s="8"/>
    </row>
    <row r="36" spans="1:21" s="7" customFormat="1" ht="13.5" x14ac:dyDescent="0.2">
      <c r="A36" s="10"/>
      <c r="B36" s="140"/>
      <c r="C36" s="140"/>
      <c r="D36" s="140"/>
      <c r="E36" s="140"/>
      <c r="G36" s="222"/>
      <c r="H36" s="22"/>
      <c r="I36" s="11"/>
      <c r="J36" s="11"/>
      <c r="K36" s="21"/>
      <c r="L36" s="11"/>
      <c r="M36" s="11"/>
      <c r="N36" s="11"/>
      <c r="O36" s="2"/>
      <c r="Q36" s="8"/>
      <c r="R36" s="8"/>
      <c r="S36" s="8"/>
      <c r="T36" s="8"/>
      <c r="U36" s="8"/>
    </row>
    <row r="37" spans="1:21" s="7" customFormat="1" x14ac:dyDescent="0.2">
      <c r="A37" s="11"/>
      <c r="B37" s="140"/>
      <c r="C37" s="140"/>
      <c r="D37" s="140"/>
      <c r="E37" s="140"/>
      <c r="G37" s="222"/>
      <c r="H37" s="22"/>
      <c r="I37" s="11"/>
      <c r="J37" s="11"/>
      <c r="K37" s="21"/>
      <c r="L37" s="11"/>
      <c r="M37" s="11"/>
      <c r="N37" s="11"/>
      <c r="O37" s="2"/>
      <c r="Q37" s="8"/>
      <c r="R37" s="8"/>
      <c r="S37" s="8"/>
      <c r="T37" s="8"/>
      <c r="U37" s="8"/>
    </row>
    <row r="38" spans="1:21" s="7" customFormat="1" x14ac:dyDescent="0.2">
      <c r="A38" s="11"/>
      <c r="B38" s="140"/>
      <c r="C38" s="140"/>
      <c r="D38" s="140"/>
      <c r="E38" s="140"/>
      <c r="G38" s="222"/>
      <c r="H38" s="22"/>
      <c r="I38" s="11"/>
      <c r="J38" s="11"/>
      <c r="K38" s="21"/>
      <c r="L38" s="11"/>
      <c r="M38" s="11"/>
      <c r="N38" s="11"/>
      <c r="O38" s="2"/>
      <c r="Q38" s="8"/>
      <c r="R38" s="8"/>
      <c r="S38" s="8"/>
      <c r="T38" s="8"/>
      <c r="U38" s="8"/>
    </row>
    <row r="39" spans="1:21" s="7" customFormat="1" x14ac:dyDescent="0.2">
      <c r="A39" s="11"/>
      <c r="B39" s="140"/>
      <c r="C39" s="140"/>
      <c r="D39" s="140"/>
      <c r="E39" s="140"/>
      <c r="G39" s="222"/>
      <c r="H39" s="22"/>
      <c r="I39" s="11"/>
      <c r="J39" s="11"/>
      <c r="K39" s="21"/>
      <c r="L39" s="11"/>
      <c r="M39" s="11"/>
      <c r="N39" s="11"/>
      <c r="O39" s="2"/>
      <c r="Q39" s="8"/>
      <c r="R39" s="8"/>
      <c r="S39" s="8"/>
      <c r="T39" s="8"/>
      <c r="U39" s="8"/>
    </row>
    <row r="40" spans="1:21" s="7" customFormat="1" x14ac:dyDescent="0.2">
      <c r="A40" s="11"/>
      <c r="B40" s="140"/>
      <c r="C40" s="140"/>
      <c r="D40" s="140"/>
      <c r="E40" s="140"/>
      <c r="G40" s="222"/>
      <c r="H40" s="22"/>
      <c r="I40" s="11"/>
      <c r="J40" s="11"/>
      <c r="K40" s="21"/>
      <c r="L40" s="11"/>
      <c r="M40" s="11"/>
      <c r="N40" s="11"/>
      <c r="O40" s="2"/>
      <c r="Q40" s="8"/>
      <c r="R40" s="8"/>
      <c r="S40" s="8"/>
      <c r="T40" s="8"/>
      <c r="U40" s="8"/>
    </row>
    <row r="41" spans="1:21" s="7" customFormat="1" x14ac:dyDescent="0.2">
      <c r="A41" s="11"/>
      <c r="B41" s="140"/>
      <c r="C41" s="140"/>
      <c r="D41" s="140"/>
      <c r="E41" s="140"/>
      <c r="G41" s="222"/>
      <c r="H41" s="22"/>
      <c r="I41" s="11"/>
      <c r="J41" s="11"/>
      <c r="K41" s="21"/>
      <c r="L41" s="11"/>
      <c r="M41" s="11"/>
      <c r="N41" s="11"/>
      <c r="O41" s="2"/>
      <c r="Q41" s="8"/>
      <c r="R41" s="8"/>
      <c r="S41" s="8"/>
      <c r="T41" s="8"/>
      <c r="U41" s="8"/>
    </row>
    <row r="42" spans="1:21" s="7" customFormat="1" x14ac:dyDescent="0.2">
      <c r="A42" s="11"/>
      <c r="B42" s="140"/>
      <c r="C42" s="140"/>
      <c r="D42" s="140"/>
      <c r="E42" s="140"/>
      <c r="G42" s="222"/>
      <c r="H42" s="22"/>
      <c r="I42" s="11"/>
      <c r="J42" s="11"/>
      <c r="K42" s="21"/>
      <c r="L42" s="11"/>
      <c r="M42" s="11"/>
      <c r="N42" s="11"/>
      <c r="O42" s="2"/>
      <c r="Q42" s="8"/>
      <c r="R42" s="8"/>
      <c r="S42" s="8"/>
      <c r="T42" s="8"/>
      <c r="U42" s="8"/>
    </row>
    <row r="43" spans="1:21" s="7" customFormat="1" x14ac:dyDescent="0.2">
      <c r="A43" s="11"/>
      <c r="B43" s="140"/>
      <c r="C43" s="140"/>
      <c r="D43" s="140"/>
      <c r="E43" s="140"/>
      <c r="G43" s="222"/>
      <c r="H43" s="22"/>
      <c r="I43" s="11"/>
      <c r="J43" s="11"/>
      <c r="K43" s="21"/>
      <c r="L43" s="11"/>
      <c r="M43" s="11"/>
      <c r="N43" s="11"/>
      <c r="O43" s="2"/>
      <c r="Q43" s="8"/>
      <c r="R43" s="8"/>
      <c r="S43" s="8"/>
      <c r="T43" s="8"/>
      <c r="U43" s="8"/>
    </row>
    <row r="44" spans="1:21" s="7" customFormat="1" x14ac:dyDescent="0.2">
      <c r="A44" s="11"/>
      <c r="B44" s="140"/>
      <c r="C44" s="140"/>
      <c r="D44" s="140"/>
      <c r="E44" s="140"/>
      <c r="G44" s="222"/>
      <c r="H44" s="22"/>
      <c r="I44" s="11"/>
      <c r="J44" s="11"/>
      <c r="K44" s="21"/>
      <c r="L44" s="11"/>
      <c r="M44" s="11"/>
      <c r="N44" s="11"/>
      <c r="O44" s="2"/>
      <c r="Q44" s="8"/>
      <c r="R44" s="8"/>
      <c r="S44" s="8"/>
      <c r="T44" s="8"/>
      <c r="U44" s="8"/>
    </row>
    <row r="45" spans="1:21" s="7" customFormat="1" x14ac:dyDescent="0.2">
      <c r="A45" s="11"/>
      <c r="B45" s="140"/>
      <c r="C45" s="140"/>
      <c r="D45" s="140"/>
      <c r="E45" s="140"/>
      <c r="G45" s="222"/>
      <c r="H45" s="22"/>
      <c r="I45" s="11"/>
      <c r="J45" s="11"/>
      <c r="K45" s="21"/>
      <c r="L45" s="11"/>
      <c r="M45" s="11"/>
      <c r="N45" s="11"/>
      <c r="O45" s="2"/>
      <c r="Q45" s="8"/>
      <c r="R45" s="8"/>
      <c r="S45" s="8"/>
      <c r="T45" s="8"/>
      <c r="U45" s="8"/>
    </row>
    <row r="46" spans="1:21" s="7" customFormat="1" x14ac:dyDescent="0.2">
      <c r="A46" s="11"/>
      <c r="B46" s="140"/>
      <c r="C46" s="140"/>
      <c r="D46" s="140"/>
      <c r="E46" s="140"/>
      <c r="G46" s="222"/>
      <c r="H46" s="22"/>
      <c r="I46" s="11"/>
      <c r="J46" s="11"/>
      <c r="K46" s="21"/>
      <c r="L46" s="11"/>
      <c r="M46" s="11"/>
      <c r="N46" s="11"/>
      <c r="O46" s="2"/>
      <c r="Q46" s="8"/>
      <c r="R46" s="8"/>
      <c r="S46" s="8"/>
      <c r="T46" s="8"/>
      <c r="U46" s="8"/>
    </row>
    <row r="47" spans="1:21" s="7" customFormat="1" x14ac:dyDescent="0.2">
      <c r="A47" s="11"/>
      <c r="B47" s="140"/>
      <c r="C47" s="140"/>
      <c r="D47" s="140"/>
      <c r="E47" s="140"/>
      <c r="G47" s="222"/>
      <c r="H47" s="22"/>
      <c r="I47" s="11"/>
      <c r="J47" s="11"/>
      <c r="K47" s="21"/>
      <c r="L47" s="11"/>
      <c r="M47" s="11"/>
      <c r="N47" s="11"/>
      <c r="O47" s="2"/>
      <c r="Q47" s="8"/>
      <c r="R47" s="8"/>
      <c r="S47" s="8"/>
      <c r="T47" s="8"/>
      <c r="U47" s="8"/>
    </row>
    <row r="48" spans="1:21" s="7" customFormat="1" x14ac:dyDescent="0.2">
      <c r="A48" s="11"/>
      <c r="B48" s="140"/>
      <c r="C48" s="140"/>
      <c r="D48" s="140"/>
      <c r="E48" s="140"/>
      <c r="G48" s="222"/>
      <c r="H48" s="22"/>
      <c r="I48" s="11"/>
      <c r="J48" s="11"/>
      <c r="K48" s="21"/>
      <c r="L48" s="11"/>
      <c r="M48" s="11"/>
      <c r="N48" s="11"/>
      <c r="O48" s="2"/>
      <c r="Q48" s="8"/>
      <c r="R48" s="8"/>
      <c r="S48" s="8"/>
      <c r="T48" s="8"/>
      <c r="U48" s="8"/>
    </row>
    <row r="49" spans="1:21" s="7" customFormat="1" x14ac:dyDescent="0.2">
      <c r="A49" s="11"/>
      <c r="B49" s="140"/>
      <c r="C49" s="140"/>
      <c r="D49" s="140"/>
      <c r="E49" s="140"/>
      <c r="G49" s="222"/>
      <c r="H49" s="22"/>
      <c r="I49" s="11"/>
      <c r="J49" s="11"/>
      <c r="K49" s="21"/>
      <c r="L49" s="11"/>
      <c r="M49" s="11"/>
      <c r="N49" s="11"/>
      <c r="O49" s="2"/>
      <c r="Q49" s="8"/>
      <c r="R49" s="8"/>
      <c r="S49" s="8"/>
      <c r="T49" s="8"/>
      <c r="U49" s="8"/>
    </row>
    <row r="50" spans="1:21" s="7" customFormat="1" x14ac:dyDescent="0.2">
      <c r="A50" s="11"/>
      <c r="B50" s="140"/>
      <c r="C50" s="140"/>
      <c r="D50" s="140"/>
      <c r="E50" s="140"/>
      <c r="G50" s="222"/>
      <c r="H50" s="22"/>
      <c r="I50" s="11"/>
      <c r="J50" s="11"/>
      <c r="K50" s="21"/>
      <c r="L50" s="11"/>
      <c r="M50" s="11"/>
      <c r="N50" s="11"/>
      <c r="O50" s="2"/>
      <c r="Q50" s="8"/>
      <c r="R50" s="8"/>
      <c r="S50" s="8"/>
      <c r="T50" s="8"/>
      <c r="U50" s="8"/>
    </row>
    <row r="51" spans="1:21" s="7" customFormat="1" x14ac:dyDescent="0.2">
      <c r="A51" s="11"/>
      <c r="B51" s="140"/>
      <c r="C51" s="140"/>
      <c r="D51" s="140"/>
      <c r="E51" s="140"/>
      <c r="G51" s="222"/>
      <c r="H51" s="22"/>
      <c r="I51" s="11"/>
      <c r="J51" s="11"/>
      <c r="K51" s="21"/>
      <c r="L51" s="11"/>
      <c r="M51" s="11"/>
      <c r="N51" s="11"/>
      <c r="O51" s="2"/>
      <c r="Q51" s="8"/>
      <c r="R51" s="8"/>
      <c r="S51" s="8"/>
      <c r="T51" s="8"/>
      <c r="U51" s="8"/>
    </row>
    <row r="52" spans="1:21" s="7" customFormat="1" x14ac:dyDescent="0.2">
      <c r="A52" s="11"/>
      <c r="B52" s="140"/>
      <c r="C52" s="140"/>
      <c r="D52" s="140"/>
      <c r="E52" s="140"/>
      <c r="G52" s="222"/>
      <c r="H52" s="22"/>
      <c r="I52" s="11"/>
      <c r="J52" s="11"/>
      <c r="K52" s="21"/>
      <c r="L52" s="11"/>
      <c r="M52" s="11"/>
      <c r="N52" s="11"/>
      <c r="O52" s="2"/>
      <c r="Q52" s="8"/>
      <c r="R52" s="8"/>
      <c r="S52" s="8"/>
      <c r="T52" s="8"/>
      <c r="U52" s="8"/>
    </row>
    <row r="53" spans="1:21" s="7" customFormat="1" x14ac:dyDescent="0.2">
      <c r="A53" s="11"/>
      <c r="B53" s="46"/>
      <c r="C53" s="46"/>
      <c r="G53" s="222"/>
      <c r="H53" s="22"/>
      <c r="I53" s="11"/>
      <c r="J53" s="22"/>
      <c r="K53" s="22"/>
      <c r="L53" s="11"/>
      <c r="M53" s="11"/>
      <c r="N53" s="11"/>
      <c r="O53" s="2"/>
      <c r="Q53" s="8"/>
      <c r="R53" s="8"/>
      <c r="S53" s="8"/>
      <c r="T53" s="8"/>
      <c r="U53" s="8"/>
    </row>
    <row r="54" spans="1:21" s="7" customFormat="1" x14ac:dyDescent="0.2">
      <c r="A54" s="11"/>
      <c r="B54" s="46"/>
      <c r="C54" s="46"/>
      <c r="G54" s="11"/>
      <c r="H54" s="11"/>
      <c r="I54" s="11"/>
      <c r="J54" s="11"/>
      <c r="K54" s="22"/>
      <c r="L54" s="11"/>
      <c r="M54" s="11"/>
      <c r="N54" s="11"/>
      <c r="Q54" s="8"/>
      <c r="R54" s="8"/>
      <c r="S54" s="8"/>
      <c r="T54" s="8"/>
      <c r="U54" s="8"/>
    </row>
    <row r="55" spans="1:21" s="7" customFormat="1" x14ac:dyDescent="0.2">
      <c r="A55" s="11"/>
      <c r="B55" s="46"/>
      <c r="C55" s="46"/>
      <c r="D55" s="47"/>
      <c r="E55" s="11"/>
      <c r="G55" s="11"/>
      <c r="H55" s="11"/>
      <c r="I55" s="11"/>
      <c r="J55" s="11"/>
      <c r="K55" s="11"/>
      <c r="L55" s="11"/>
      <c r="M55" s="11"/>
      <c r="N55" s="11"/>
      <c r="Q55" s="8"/>
      <c r="R55" s="8"/>
      <c r="S55" s="8"/>
      <c r="T55" s="8"/>
      <c r="U55" s="8"/>
    </row>
    <row r="56" spans="1:21" s="7" customFormat="1" x14ac:dyDescent="0.2">
      <c r="A56" s="11"/>
      <c r="B56" s="46"/>
      <c r="C56" s="46"/>
      <c r="D56" s="47"/>
      <c r="E56" s="11"/>
      <c r="F56" s="11"/>
      <c r="G56" s="11"/>
      <c r="H56" s="11"/>
      <c r="I56" s="47"/>
      <c r="J56" s="47"/>
      <c r="K56" s="47"/>
      <c r="L56" s="11"/>
      <c r="M56" s="11"/>
      <c r="N56" s="11"/>
      <c r="Q56" s="8"/>
      <c r="R56" s="8"/>
      <c r="S56" s="8"/>
      <c r="T56" s="8"/>
      <c r="U56" s="8"/>
    </row>
    <row r="57" spans="1:21" s="7" customFormat="1" x14ac:dyDescent="0.2">
      <c r="A57" s="11"/>
      <c r="B57" s="46"/>
      <c r="C57" s="46"/>
      <c r="D57" s="47"/>
      <c r="E57" s="11"/>
      <c r="F57" s="11"/>
      <c r="G57" s="11"/>
      <c r="H57" s="11"/>
      <c r="I57" s="47"/>
      <c r="J57" s="47"/>
      <c r="K57" s="47"/>
      <c r="L57" s="11"/>
      <c r="M57" s="11"/>
      <c r="N57" s="11"/>
      <c r="Q57" s="8"/>
      <c r="R57" s="8"/>
      <c r="S57" s="8"/>
      <c r="T57" s="8"/>
      <c r="U57" s="8"/>
    </row>
    <row r="58" spans="1:21" s="7" customFormat="1" x14ac:dyDescent="0.2">
      <c r="A58" s="11"/>
      <c r="B58" s="46"/>
      <c r="C58" s="46"/>
      <c r="D58" s="47"/>
      <c r="E58" s="11"/>
      <c r="F58" s="11"/>
      <c r="G58" s="11"/>
      <c r="H58" s="11"/>
      <c r="I58" s="47"/>
      <c r="J58" s="47"/>
      <c r="K58" s="47"/>
      <c r="L58" s="11"/>
      <c r="M58" s="11"/>
      <c r="N58" s="11"/>
      <c r="Q58" s="8"/>
      <c r="R58" s="8"/>
      <c r="S58" s="8"/>
      <c r="T58" s="8"/>
      <c r="U58" s="8"/>
    </row>
    <row r="59" spans="1:21" s="7" customFormat="1" x14ac:dyDescent="0.2">
      <c r="A59" s="48"/>
      <c r="B59" s="46"/>
      <c r="C59" s="46"/>
      <c r="D59" s="47"/>
      <c r="E59" s="11"/>
      <c r="F59" s="11"/>
      <c r="G59" s="11"/>
      <c r="H59" s="11"/>
      <c r="I59" s="47"/>
      <c r="J59" s="47"/>
      <c r="K59" s="47"/>
      <c r="L59" s="11"/>
      <c r="M59" s="11"/>
      <c r="N59" s="11"/>
      <c r="Q59" s="8"/>
      <c r="R59" s="8"/>
      <c r="S59" s="8"/>
      <c r="T59" s="8"/>
      <c r="U59" s="8"/>
    </row>
    <row r="60" spans="1:21" s="7" customFormat="1" x14ac:dyDescent="0.2">
      <c r="A60" s="11"/>
      <c r="B60" s="46"/>
      <c r="C60" s="46"/>
      <c r="D60" s="47"/>
      <c r="E60" s="11"/>
      <c r="F60" s="11"/>
      <c r="G60" s="11"/>
      <c r="H60" s="11"/>
      <c r="I60" s="47"/>
      <c r="J60" s="47"/>
      <c r="K60" s="47"/>
      <c r="L60" s="11"/>
      <c r="M60" s="11"/>
      <c r="N60" s="11"/>
      <c r="Q60" s="8"/>
      <c r="R60" s="8"/>
      <c r="S60" s="8"/>
      <c r="T60" s="8"/>
      <c r="U60" s="8"/>
    </row>
    <row r="61" spans="1:21" s="7" customFormat="1" ht="15.75" x14ac:dyDescent="0.2">
      <c r="A61" s="12"/>
      <c r="B61" s="47"/>
      <c r="C61" s="47"/>
      <c r="D61" s="47"/>
      <c r="E61" s="11"/>
      <c r="F61" s="11"/>
      <c r="G61" s="11"/>
      <c r="H61" s="11"/>
      <c r="I61" s="47"/>
      <c r="J61" s="47"/>
      <c r="K61" s="47"/>
      <c r="L61" s="11"/>
      <c r="M61" s="11"/>
      <c r="N61" s="11"/>
      <c r="Q61" s="8"/>
      <c r="R61" s="8"/>
      <c r="S61" s="8"/>
      <c r="T61" s="8"/>
      <c r="U61" s="8"/>
    </row>
    <row r="62" spans="1:21" s="7" customFormat="1" x14ac:dyDescent="0.2">
      <c r="A62" s="8"/>
      <c r="B62" s="23"/>
      <c r="C62" s="23"/>
      <c r="D62" s="23"/>
      <c r="E62" s="20"/>
      <c r="F62" s="11"/>
      <c r="G62" s="11"/>
      <c r="H62" s="11"/>
      <c r="I62" s="47"/>
      <c r="J62" s="47"/>
      <c r="K62" s="47"/>
      <c r="L62" s="11"/>
      <c r="M62" s="11"/>
      <c r="N62" s="11"/>
      <c r="Q62" s="8"/>
      <c r="R62" s="8"/>
      <c r="S62" s="8"/>
      <c r="T62" s="8"/>
      <c r="U62" s="8"/>
    </row>
    <row r="63" spans="1:21" x14ac:dyDescent="0.2">
      <c r="A63" s="15"/>
      <c r="B63" s="23"/>
      <c r="C63" s="23"/>
      <c r="D63" s="23"/>
      <c r="E63" s="20"/>
      <c r="F63" s="20"/>
      <c r="G63" s="20"/>
      <c r="H63" s="20"/>
      <c r="I63" s="23"/>
      <c r="J63" s="23"/>
      <c r="K63" s="23"/>
      <c r="L63" s="20"/>
      <c r="M63" s="20"/>
      <c r="N63" s="20"/>
    </row>
    <row r="64" spans="1:21" x14ac:dyDescent="0.2">
      <c r="A64" s="15"/>
      <c r="B64" s="23"/>
      <c r="C64" s="23"/>
      <c r="D64" s="23"/>
      <c r="E64" s="20"/>
      <c r="F64" s="20"/>
      <c r="G64" s="20"/>
      <c r="H64" s="20"/>
      <c r="I64" s="23"/>
      <c r="J64" s="23"/>
      <c r="K64" s="23"/>
      <c r="L64" s="20"/>
      <c r="M64" s="20"/>
      <c r="N64" s="20"/>
    </row>
    <row r="65" spans="1:14" x14ac:dyDescent="0.2">
      <c r="A65" s="15"/>
      <c r="B65" s="23"/>
      <c r="C65" s="23"/>
      <c r="D65" s="23"/>
      <c r="E65" s="20"/>
      <c r="F65" s="20"/>
      <c r="G65" s="20"/>
      <c r="H65" s="20"/>
      <c r="I65" s="23"/>
      <c r="J65" s="23"/>
      <c r="K65" s="23"/>
      <c r="L65" s="20"/>
      <c r="M65" s="20"/>
      <c r="N65" s="20"/>
    </row>
    <row r="66" spans="1:14" x14ac:dyDescent="0.2">
      <c r="A66" s="15"/>
      <c r="B66" s="15"/>
      <c r="C66" s="15"/>
      <c r="D66" s="15"/>
      <c r="E66" s="20"/>
      <c r="F66" s="20"/>
      <c r="G66" s="20"/>
      <c r="H66" s="20"/>
      <c r="I66" s="23"/>
      <c r="J66" s="23"/>
      <c r="K66" s="23"/>
      <c r="L66" s="20"/>
      <c r="M66" s="20"/>
      <c r="N66" s="20"/>
    </row>
    <row r="67" spans="1:14" x14ac:dyDescent="0.2">
      <c r="A67" s="15"/>
      <c r="B67" s="13"/>
      <c r="C67" s="13"/>
      <c r="D67" s="13"/>
      <c r="F67" s="20"/>
      <c r="G67" s="20"/>
      <c r="H67" s="20"/>
      <c r="I67" s="23"/>
      <c r="J67" s="23"/>
      <c r="K67" s="23"/>
      <c r="L67" s="20"/>
      <c r="M67" s="20"/>
      <c r="N67" s="20"/>
    </row>
    <row r="68" spans="1:14" x14ac:dyDescent="0.2">
      <c r="A68" s="13"/>
      <c r="B68" s="13"/>
      <c r="C68" s="13"/>
      <c r="D68" s="13"/>
      <c r="I68" s="13"/>
      <c r="J68" s="13"/>
      <c r="K68" s="13"/>
    </row>
    <row r="69" spans="1:14" x14ac:dyDescent="0.2">
      <c r="A69" s="13"/>
      <c r="B69" s="13"/>
      <c r="C69" s="13"/>
      <c r="D69" s="13"/>
      <c r="I69" s="13"/>
      <c r="J69" s="13"/>
      <c r="K69" s="13"/>
    </row>
    <row r="70" spans="1:14" x14ac:dyDescent="0.2">
      <c r="A70" s="13"/>
      <c r="B70" s="13"/>
      <c r="C70" s="13"/>
      <c r="D70" s="13"/>
      <c r="I70" s="13"/>
      <c r="J70" s="13"/>
      <c r="K70" s="13"/>
    </row>
    <row r="71" spans="1:14" x14ac:dyDescent="0.2">
      <c r="A71" s="13"/>
      <c r="B71" s="13"/>
      <c r="C71" s="13"/>
      <c r="D71" s="13"/>
      <c r="I71" s="13"/>
      <c r="J71" s="13"/>
      <c r="K71" s="13"/>
    </row>
    <row r="72" spans="1:14" x14ac:dyDescent="0.2">
      <c r="A72" s="13"/>
      <c r="B72" s="13"/>
      <c r="C72" s="13"/>
      <c r="D72" s="13"/>
      <c r="I72" s="13"/>
      <c r="J72" s="13"/>
      <c r="K72" s="13"/>
    </row>
    <row r="73" spans="1:14" x14ac:dyDescent="0.2">
      <c r="A73" s="13"/>
      <c r="I73" s="13"/>
      <c r="J73" s="13"/>
      <c r="K73" s="13"/>
    </row>
  </sheetData>
  <mergeCells count="5">
    <mergeCell ref="A4:A5"/>
    <mergeCell ref="B4:H4"/>
    <mergeCell ref="I4:O4"/>
    <mergeCell ref="A1:O1"/>
    <mergeCell ref="A30:O30"/>
  </mergeCells>
  <phoneticPr fontId="5" type="noConversion"/>
  <printOptions horizontalCentered="1"/>
  <pageMargins left="0.35433070866141736" right="0.27559055118110237" top="0.31496062992125984" bottom="0.27559055118110237" header="0.39370078740157483" footer="0.27559055118110237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="80" zoomScaleNormal="80" workbookViewId="0">
      <pane xSplit="2" ySplit="8" topLeftCell="C16" activePane="bottomRight" state="frozen"/>
      <selection pane="topRight" activeCell="C1" sqref="C1"/>
      <selection pane="bottomLeft" activeCell="A10" sqref="A10"/>
      <selection pane="bottomRight" sqref="A1:H38"/>
    </sheetView>
  </sheetViews>
  <sheetFormatPr defaultRowHeight="12.75" x14ac:dyDescent="0.2"/>
  <cols>
    <col min="1" max="1" width="9.28515625" bestFit="1" customWidth="1"/>
    <col min="2" max="2" width="34.28515625" customWidth="1"/>
    <col min="3" max="5" width="9.28515625" bestFit="1" customWidth="1"/>
    <col min="6" max="6" width="18.28515625" customWidth="1"/>
    <col min="7" max="7" width="15" customWidth="1"/>
    <col min="8" max="8" width="13.7109375" customWidth="1"/>
    <col min="10" max="10" width="9.28515625" style="224" bestFit="1" customWidth="1"/>
    <col min="11" max="11" width="17.7109375" style="224" customWidth="1"/>
    <col min="12" max="14" width="11.5703125" style="224" bestFit="1" customWidth="1"/>
  </cols>
  <sheetData>
    <row r="1" spans="1:14" x14ac:dyDescent="0.2">
      <c r="A1" s="230" t="s">
        <v>185</v>
      </c>
      <c r="D1" s="206"/>
      <c r="E1" s="206"/>
      <c r="F1" s="206"/>
      <c r="G1" s="206"/>
      <c r="H1" s="206"/>
    </row>
    <row r="2" spans="1:14" x14ac:dyDescent="0.2">
      <c r="A2" s="14"/>
      <c r="B2" s="14"/>
      <c r="C2" s="14"/>
      <c r="D2" s="14"/>
      <c r="E2" s="14"/>
      <c r="F2" s="14"/>
      <c r="G2" s="14"/>
      <c r="H2" s="14"/>
    </row>
    <row r="3" spans="1:14" x14ac:dyDescent="0.2">
      <c r="A3" s="14"/>
      <c r="B3" s="14"/>
      <c r="C3" s="14"/>
      <c r="D3" s="14"/>
      <c r="E3" s="14"/>
      <c r="F3" s="14"/>
      <c r="G3" s="14"/>
      <c r="H3" s="88" t="s">
        <v>0</v>
      </c>
    </row>
    <row r="4" spans="1:14" ht="38.25" x14ac:dyDescent="0.2">
      <c r="A4" s="249" t="s">
        <v>90</v>
      </c>
      <c r="B4" s="252" t="s">
        <v>91</v>
      </c>
      <c r="C4" s="50" t="s">
        <v>194</v>
      </c>
      <c r="D4" s="50" t="s">
        <v>194</v>
      </c>
      <c r="E4" s="50" t="s">
        <v>188</v>
      </c>
      <c r="F4" s="252" t="s">
        <v>198</v>
      </c>
      <c r="G4" s="255" t="s">
        <v>111</v>
      </c>
      <c r="H4" s="256"/>
    </row>
    <row r="5" spans="1:14" x14ac:dyDescent="0.2">
      <c r="A5" s="250"/>
      <c r="B5" s="250"/>
      <c r="C5" s="255" t="s">
        <v>115</v>
      </c>
      <c r="D5" s="257"/>
      <c r="E5" s="256"/>
      <c r="F5" s="253"/>
      <c r="G5" s="252" t="s">
        <v>113</v>
      </c>
      <c r="H5" s="252" t="s">
        <v>114</v>
      </c>
    </row>
    <row r="6" spans="1:14" ht="27" customHeight="1" x14ac:dyDescent="0.2">
      <c r="A6" s="250"/>
      <c r="B6" s="250"/>
      <c r="C6" s="51" t="s">
        <v>29</v>
      </c>
      <c r="D6" s="16" t="s">
        <v>30</v>
      </c>
      <c r="E6" s="16" t="s">
        <v>31</v>
      </c>
      <c r="F6" s="254"/>
      <c r="G6" s="254"/>
      <c r="H6" s="254"/>
    </row>
    <row r="7" spans="1:14" x14ac:dyDescent="0.2">
      <c r="A7" s="251"/>
      <c r="B7" s="251"/>
      <c r="C7" s="54" t="s">
        <v>32</v>
      </c>
      <c r="D7" s="55" t="s">
        <v>33</v>
      </c>
      <c r="E7" s="56" t="s">
        <v>34</v>
      </c>
      <c r="F7" s="17" t="s">
        <v>108</v>
      </c>
      <c r="G7" s="17" t="s">
        <v>109</v>
      </c>
      <c r="H7" s="18" t="s">
        <v>110</v>
      </c>
    </row>
    <row r="8" spans="1:14" x14ac:dyDescent="0.2">
      <c r="A8" s="57"/>
      <c r="B8" s="58" t="s">
        <v>137</v>
      </c>
      <c r="C8" s="59">
        <v>43299.381856599997</v>
      </c>
      <c r="D8" s="59"/>
      <c r="E8" s="59">
        <v>35912.612555940002</v>
      </c>
      <c r="F8" s="59">
        <f>C8-E8</f>
        <v>7386.7693006599948</v>
      </c>
      <c r="G8" s="60"/>
      <c r="H8" s="61"/>
    </row>
    <row r="9" spans="1:14" ht="26.25" customHeight="1" x14ac:dyDescent="0.2">
      <c r="A9" s="62" t="s">
        <v>1</v>
      </c>
      <c r="B9" s="63" t="s">
        <v>138</v>
      </c>
      <c r="C9" s="64"/>
      <c r="D9" s="64"/>
      <c r="E9" s="64"/>
      <c r="F9" s="74"/>
      <c r="G9" s="64"/>
      <c r="H9" s="64"/>
    </row>
    <row r="10" spans="1:14" ht="12.75" customHeight="1" x14ac:dyDescent="0.2">
      <c r="A10" s="57" t="s">
        <v>35</v>
      </c>
      <c r="B10" s="89" t="s">
        <v>116</v>
      </c>
      <c r="C10" s="65">
        <v>58.779322130000004</v>
      </c>
      <c r="D10" s="65">
        <v>61.194917440671055</v>
      </c>
      <c r="E10" s="65">
        <v>40.732555810000001</v>
      </c>
      <c r="F10" s="65">
        <f t="shared" ref="F10:F31" si="0">C10-E10</f>
        <v>18.046766320000003</v>
      </c>
      <c r="G10" s="65">
        <f t="shared" ref="G10:G31" si="1">C10-D10</f>
        <v>-2.4155953106710513</v>
      </c>
      <c r="H10" s="65">
        <f t="shared" ref="H10:H31" si="2">D10-E10</f>
        <v>20.462361630671055</v>
      </c>
      <c r="J10" s="225"/>
      <c r="K10" s="223"/>
      <c r="L10" s="226"/>
      <c r="M10" s="226"/>
      <c r="N10" s="226"/>
    </row>
    <row r="11" spans="1:14" ht="12.75" customHeight="1" x14ac:dyDescent="0.2">
      <c r="A11" s="62" t="s">
        <v>36</v>
      </c>
      <c r="B11" s="68" t="s">
        <v>117</v>
      </c>
      <c r="C11" s="66">
        <v>1124.5354742899999</v>
      </c>
      <c r="D11" s="66">
        <v>1031.6940318132158</v>
      </c>
      <c r="E11" s="66">
        <v>894.95135947000006</v>
      </c>
      <c r="F11" s="66">
        <f t="shared" si="0"/>
        <v>229.58411481999985</v>
      </c>
      <c r="G11" s="66">
        <f t="shared" si="1"/>
        <v>92.841442476784096</v>
      </c>
      <c r="H11" s="66">
        <f t="shared" si="2"/>
        <v>136.74267234321576</v>
      </c>
      <c r="I11" s="215"/>
      <c r="J11" s="225"/>
      <c r="K11" s="223"/>
      <c r="L11" s="226"/>
      <c r="M11" s="226"/>
      <c r="N11" s="226"/>
    </row>
    <row r="12" spans="1:14" ht="12.75" customHeight="1" x14ac:dyDescent="0.2">
      <c r="A12" s="57" t="s">
        <v>37</v>
      </c>
      <c r="B12" s="89" t="s">
        <v>118</v>
      </c>
      <c r="C12" s="65">
        <v>126.79439556</v>
      </c>
      <c r="D12" s="65">
        <v>127.9070129788113</v>
      </c>
      <c r="E12" s="65">
        <v>313.99156099999999</v>
      </c>
      <c r="F12" s="65">
        <f t="shared" si="0"/>
        <v>-187.19716543999999</v>
      </c>
      <c r="G12" s="65">
        <f t="shared" si="1"/>
        <v>-1.1126174188112969</v>
      </c>
      <c r="H12" s="65">
        <f t="shared" si="2"/>
        <v>-186.08454802118871</v>
      </c>
      <c r="I12" s="215"/>
      <c r="J12" s="225"/>
      <c r="K12" s="223"/>
      <c r="L12" s="226"/>
      <c r="M12" s="226"/>
      <c r="N12" s="226"/>
    </row>
    <row r="13" spans="1:14" ht="12.75" customHeight="1" x14ac:dyDescent="0.2">
      <c r="A13" s="62" t="s">
        <v>38</v>
      </c>
      <c r="B13" s="68" t="s">
        <v>119</v>
      </c>
      <c r="C13" s="66">
        <v>1346.6870267100001</v>
      </c>
      <c r="D13" s="66">
        <v>786.9555889178672</v>
      </c>
      <c r="E13" s="66">
        <v>753.27262951</v>
      </c>
      <c r="F13" s="66">
        <f t="shared" si="0"/>
        <v>593.41439720000005</v>
      </c>
      <c r="G13" s="66">
        <f t="shared" si="1"/>
        <v>559.73143779213285</v>
      </c>
      <c r="H13" s="66">
        <f t="shared" si="2"/>
        <v>33.682959407867202</v>
      </c>
      <c r="I13" s="215"/>
      <c r="J13" s="225"/>
      <c r="K13" s="223"/>
      <c r="L13" s="226"/>
      <c r="M13" s="226"/>
      <c r="N13" s="226"/>
    </row>
    <row r="14" spans="1:14" ht="12.75" customHeight="1" x14ac:dyDescent="0.2">
      <c r="A14" s="57" t="s">
        <v>39</v>
      </c>
      <c r="B14" s="89" t="s">
        <v>120</v>
      </c>
      <c r="C14" s="65">
        <v>65.264786389999998</v>
      </c>
      <c r="D14" s="65">
        <v>49.587816777531003</v>
      </c>
      <c r="E14" s="65">
        <v>43.292010850000004</v>
      </c>
      <c r="F14" s="65">
        <f t="shared" si="0"/>
        <v>21.972775539999994</v>
      </c>
      <c r="G14" s="65">
        <f t="shared" si="1"/>
        <v>15.676969612468994</v>
      </c>
      <c r="H14" s="65">
        <f t="shared" si="2"/>
        <v>6.2958059275309992</v>
      </c>
      <c r="I14" s="215"/>
      <c r="J14" s="225"/>
      <c r="K14" s="223"/>
      <c r="L14" s="226"/>
      <c r="M14" s="226"/>
      <c r="N14" s="226"/>
    </row>
    <row r="15" spans="1:14" ht="12.75" customHeight="1" x14ac:dyDescent="0.2">
      <c r="A15" s="62" t="s">
        <v>40</v>
      </c>
      <c r="B15" s="68" t="s">
        <v>121</v>
      </c>
      <c r="C15" s="66">
        <v>331.02174410999999</v>
      </c>
      <c r="D15" s="66">
        <v>301.72001282844576</v>
      </c>
      <c r="E15" s="66">
        <v>271.06506287999997</v>
      </c>
      <c r="F15" s="66">
        <f t="shared" si="0"/>
        <v>59.956681230000015</v>
      </c>
      <c r="G15" s="66">
        <f t="shared" si="1"/>
        <v>29.301731281554225</v>
      </c>
      <c r="H15" s="66">
        <f t="shared" si="2"/>
        <v>30.65494994844579</v>
      </c>
      <c r="I15" s="215"/>
      <c r="J15" s="225"/>
      <c r="K15" s="223"/>
      <c r="L15" s="226"/>
      <c r="M15" s="226"/>
      <c r="N15" s="226"/>
    </row>
    <row r="16" spans="1:14" ht="12.75" customHeight="1" x14ac:dyDescent="0.2">
      <c r="A16" s="57" t="s">
        <v>41</v>
      </c>
      <c r="B16" s="89" t="s">
        <v>122</v>
      </c>
      <c r="C16" s="65">
        <v>22285.791308389998</v>
      </c>
      <c r="D16" s="65">
        <v>17011.03173263506</v>
      </c>
      <c r="E16" s="65">
        <v>18728.203246150002</v>
      </c>
      <c r="F16" s="65">
        <f t="shared" si="0"/>
        <v>3557.5880622399964</v>
      </c>
      <c r="G16" s="65">
        <f t="shared" si="1"/>
        <v>5274.7595757549389</v>
      </c>
      <c r="H16" s="65">
        <f t="shared" si="2"/>
        <v>-1717.1715135149425</v>
      </c>
      <c r="I16" s="215"/>
      <c r="J16" s="225"/>
      <c r="K16" s="223"/>
      <c r="L16" s="226"/>
      <c r="M16" s="226"/>
      <c r="N16" s="226"/>
    </row>
    <row r="17" spans="1:14" ht="12.75" customHeight="1" x14ac:dyDescent="0.2">
      <c r="A17" s="62" t="s">
        <v>42</v>
      </c>
      <c r="B17" s="68" t="s">
        <v>123</v>
      </c>
      <c r="C17" s="66">
        <v>700.52337405999992</v>
      </c>
      <c r="D17" s="66">
        <v>597.33272236138521</v>
      </c>
      <c r="E17" s="66">
        <v>474.20465622</v>
      </c>
      <c r="F17" s="66">
        <f t="shared" si="0"/>
        <v>226.31871783999992</v>
      </c>
      <c r="G17" s="66">
        <f t="shared" si="1"/>
        <v>103.19065169861472</v>
      </c>
      <c r="H17" s="66">
        <f t="shared" si="2"/>
        <v>123.1280661413852</v>
      </c>
      <c r="I17" s="215"/>
      <c r="J17" s="225"/>
      <c r="K17" s="223"/>
      <c r="L17" s="226"/>
      <c r="M17" s="226"/>
      <c r="N17" s="226"/>
    </row>
    <row r="18" spans="1:14" ht="12.75" customHeight="1" x14ac:dyDescent="0.2">
      <c r="A18" s="57" t="s">
        <v>43</v>
      </c>
      <c r="B18" s="89" t="s">
        <v>124</v>
      </c>
      <c r="C18" s="65">
        <v>1019.66128278</v>
      </c>
      <c r="D18" s="65">
        <v>1275.0189654684823</v>
      </c>
      <c r="E18" s="65">
        <v>1505.1225647700001</v>
      </c>
      <c r="F18" s="65">
        <f t="shared" si="0"/>
        <v>-485.46128199000009</v>
      </c>
      <c r="G18" s="65">
        <f t="shared" si="1"/>
        <v>-255.35768268848233</v>
      </c>
      <c r="H18" s="65">
        <f t="shared" si="2"/>
        <v>-230.10359930151776</v>
      </c>
      <c r="I18" s="215"/>
      <c r="J18" s="225"/>
      <c r="K18" s="223"/>
      <c r="L18" s="226"/>
      <c r="M18" s="226"/>
      <c r="N18" s="226"/>
    </row>
    <row r="19" spans="1:14" ht="12.75" customHeight="1" x14ac:dyDescent="0.2">
      <c r="A19" s="62" t="s">
        <v>44</v>
      </c>
      <c r="B19" s="68" t="s">
        <v>125</v>
      </c>
      <c r="C19" s="66">
        <v>179.36374365999998</v>
      </c>
      <c r="D19" s="66">
        <v>179.4757945347819</v>
      </c>
      <c r="E19" s="66">
        <v>161.27234343000001</v>
      </c>
      <c r="F19" s="66">
        <f t="shared" si="0"/>
        <v>18.091400229999977</v>
      </c>
      <c r="G19" s="66">
        <f t="shared" si="1"/>
        <v>-0.11205087478191444</v>
      </c>
      <c r="H19" s="66">
        <f t="shared" si="2"/>
        <v>18.203451104781891</v>
      </c>
      <c r="I19" s="215"/>
      <c r="J19" s="225"/>
      <c r="K19" s="223"/>
      <c r="L19" s="226"/>
      <c r="M19" s="226"/>
      <c r="N19" s="226"/>
    </row>
    <row r="20" spans="1:14" ht="12.75" customHeight="1" x14ac:dyDescent="0.2">
      <c r="A20" s="57" t="s">
        <v>45</v>
      </c>
      <c r="B20" s="89" t="s">
        <v>126</v>
      </c>
      <c r="C20" s="65">
        <v>186.79073693999999</v>
      </c>
      <c r="D20" s="65">
        <v>141.31991194159576</v>
      </c>
      <c r="E20" s="65">
        <v>174.16208274000002</v>
      </c>
      <c r="F20" s="65">
        <f t="shared" si="0"/>
        <v>12.628654199999971</v>
      </c>
      <c r="G20" s="65">
        <f t="shared" si="1"/>
        <v>45.470824998404225</v>
      </c>
      <c r="H20" s="65">
        <f t="shared" si="2"/>
        <v>-32.842170798404254</v>
      </c>
      <c r="I20" s="215"/>
      <c r="J20" s="225"/>
      <c r="K20" s="227"/>
      <c r="L20" s="226"/>
      <c r="M20" s="226"/>
      <c r="N20" s="226"/>
    </row>
    <row r="21" spans="1:14" ht="24.95" customHeight="1" x14ac:dyDescent="0.2">
      <c r="A21" s="67">
        <v>2844</v>
      </c>
      <c r="B21" s="68" t="s">
        <v>46</v>
      </c>
      <c r="C21" s="66">
        <v>822.6089776</v>
      </c>
      <c r="D21" s="66">
        <v>755.83457454797519</v>
      </c>
      <c r="E21" s="66">
        <v>1304.6523423900001</v>
      </c>
      <c r="F21" s="66">
        <f t="shared" si="0"/>
        <v>-482.04336479000006</v>
      </c>
      <c r="G21" s="66">
        <f t="shared" si="1"/>
        <v>66.774403052024809</v>
      </c>
      <c r="H21" s="66">
        <f t="shared" si="2"/>
        <v>-548.81776784202486</v>
      </c>
      <c r="I21" s="215"/>
      <c r="J21" s="225"/>
      <c r="K21" s="223"/>
      <c r="L21" s="226"/>
      <c r="M21" s="226"/>
      <c r="N21" s="226"/>
    </row>
    <row r="22" spans="1:14" ht="12.75" customHeight="1" x14ac:dyDescent="0.2">
      <c r="A22" s="57" t="s">
        <v>47</v>
      </c>
      <c r="B22" s="89" t="s">
        <v>127</v>
      </c>
      <c r="C22" s="65">
        <v>50.95148622</v>
      </c>
      <c r="D22" s="65">
        <v>42.405398037022096</v>
      </c>
      <c r="E22" s="65">
        <v>51.968057979999998</v>
      </c>
      <c r="F22" s="65">
        <f t="shared" si="0"/>
        <v>-1.0165717599999979</v>
      </c>
      <c r="G22" s="65">
        <f t="shared" si="1"/>
        <v>8.5460881829779041</v>
      </c>
      <c r="H22" s="65">
        <f t="shared" si="2"/>
        <v>-9.562659942977902</v>
      </c>
      <c r="I22" s="215"/>
      <c r="J22" s="225"/>
      <c r="K22" s="223"/>
      <c r="L22" s="226"/>
      <c r="M22" s="226"/>
      <c r="N22" s="226"/>
    </row>
    <row r="23" spans="1:14" ht="12.75" customHeight="1" x14ac:dyDescent="0.2">
      <c r="A23" s="69" t="s">
        <v>48</v>
      </c>
      <c r="B23" s="90" t="s">
        <v>128</v>
      </c>
      <c r="C23" s="66">
        <v>541.3904589199999</v>
      </c>
      <c r="D23" s="66">
        <v>358.44980411579809</v>
      </c>
      <c r="E23" s="66">
        <v>384.76272782999996</v>
      </c>
      <c r="F23" s="66">
        <f t="shared" si="0"/>
        <v>156.62773108999994</v>
      </c>
      <c r="G23" s="66">
        <f t="shared" si="1"/>
        <v>182.94065480420181</v>
      </c>
      <c r="H23" s="66">
        <f t="shared" si="2"/>
        <v>-26.312923714201872</v>
      </c>
      <c r="I23" s="215"/>
      <c r="J23" s="225"/>
      <c r="K23" s="223"/>
      <c r="L23" s="226"/>
      <c r="M23" s="226"/>
      <c r="N23" s="226"/>
    </row>
    <row r="24" spans="1:14" ht="12.75" customHeight="1" x14ac:dyDescent="0.2">
      <c r="A24" s="57" t="s">
        <v>49</v>
      </c>
      <c r="B24" s="89" t="s">
        <v>129</v>
      </c>
      <c r="C24" s="65">
        <v>15.751159919999999</v>
      </c>
      <c r="D24" s="65">
        <v>5.1562097155241222</v>
      </c>
      <c r="E24" s="65">
        <v>4.9110077499999996</v>
      </c>
      <c r="F24" s="65">
        <f t="shared" si="0"/>
        <v>10.84015217</v>
      </c>
      <c r="G24" s="65">
        <f t="shared" si="1"/>
        <v>10.594950204475877</v>
      </c>
      <c r="H24" s="65">
        <f t="shared" si="2"/>
        <v>0.24520196552412266</v>
      </c>
      <c r="I24" s="215"/>
      <c r="J24" s="225"/>
      <c r="K24" s="223"/>
      <c r="L24" s="226"/>
      <c r="M24" s="226"/>
      <c r="N24" s="226"/>
    </row>
    <row r="25" spans="1:14" ht="12.75" customHeight="1" x14ac:dyDescent="0.2">
      <c r="A25" s="69" t="s">
        <v>50</v>
      </c>
      <c r="B25" s="90" t="s">
        <v>130</v>
      </c>
      <c r="C25" s="66">
        <v>1682.2157310600001</v>
      </c>
      <c r="D25" s="66">
        <v>1239.0598842142053</v>
      </c>
      <c r="E25" s="66">
        <v>1268.32576232</v>
      </c>
      <c r="F25" s="66">
        <f t="shared" si="0"/>
        <v>413.88996874000009</v>
      </c>
      <c r="G25" s="66">
        <f t="shared" si="1"/>
        <v>443.15584684579471</v>
      </c>
      <c r="H25" s="66">
        <f t="shared" si="2"/>
        <v>-29.265878105794627</v>
      </c>
      <c r="I25" s="215"/>
      <c r="J25" s="225"/>
      <c r="K25" s="223"/>
      <c r="L25" s="226"/>
      <c r="M25" s="226"/>
      <c r="N25" s="226"/>
    </row>
    <row r="26" spans="1:14" ht="12.75" customHeight="1" x14ac:dyDescent="0.2">
      <c r="A26" s="57" t="s">
        <v>51</v>
      </c>
      <c r="B26" s="89" t="s">
        <v>131</v>
      </c>
      <c r="C26" s="65">
        <v>1420.3581394100001</v>
      </c>
      <c r="D26" s="65">
        <v>774.52330350075476</v>
      </c>
      <c r="E26" s="65">
        <v>761.43315605999999</v>
      </c>
      <c r="F26" s="65">
        <f t="shared" si="0"/>
        <v>658.92498335000016</v>
      </c>
      <c r="G26" s="65">
        <f t="shared" si="1"/>
        <v>645.83483590924538</v>
      </c>
      <c r="H26" s="65">
        <f t="shared" si="2"/>
        <v>13.090147440754777</v>
      </c>
      <c r="I26" s="215"/>
      <c r="J26" s="225"/>
      <c r="K26" s="223"/>
      <c r="L26" s="226"/>
      <c r="M26" s="226"/>
      <c r="N26" s="226"/>
    </row>
    <row r="27" spans="1:14" ht="12.75" customHeight="1" x14ac:dyDescent="0.2">
      <c r="A27" s="69" t="s">
        <v>52</v>
      </c>
      <c r="B27" s="90" t="s">
        <v>132</v>
      </c>
      <c r="C27" s="66">
        <v>2709.9724846899999</v>
      </c>
      <c r="D27" s="66">
        <v>1740.2768677739743</v>
      </c>
      <c r="E27" s="66">
        <v>1961.3111645500001</v>
      </c>
      <c r="F27" s="66">
        <f t="shared" si="0"/>
        <v>748.66132013999982</v>
      </c>
      <c r="G27" s="66">
        <f t="shared" si="1"/>
        <v>969.69561691602553</v>
      </c>
      <c r="H27" s="66">
        <f t="shared" si="2"/>
        <v>-221.03429677602571</v>
      </c>
      <c r="I27" s="215"/>
      <c r="J27" s="225"/>
      <c r="K27" s="223"/>
      <c r="L27" s="226"/>
      <c r="M27" s="226"/>
      <c r="N27" s="226"/>
    </row>
    <row r="28" spans="1:14" ht="12.75" customHeight="1" x14ac:dyDescent="0.2">
      <c r="A28" s="57" t="s">
        <v>53</v>
      </c>
      <c r="B28" s="89" t="s">
        <v>133</v>
      </c>
      <c r="C28" s="65">
        <v>479.12711783999998</v>
      </c>
      <c r="D28" s="65">
        <v>358.03929589979742</v>
      </c>
      <c r="E28" s="65">
        <v>337.92862922</v>
      </c>
      <c r="F28" s="65">
        <f t="shared" si="0"/>
        <v>141.19848861999998</v>
      </c>
      <c r="G28" s="65">
        <f t="shared" si="1"/>
        <v>121.08782194020256</v>
      </c>
      <c r="H28" s="65">
        <f t="shared" si="2"/>
        <v>20.110666679797419</v>
      </c>
      <c r="I28" s="215"/>
      <c r="J28" s="225"/>
      <c r="K28" s="223"/>
      <c r="L28" s="226"/>
      <c r="M28" s="226"/>
      <c r="N28" s="226"/>
    </row>
    <row r="29" spans="1:14" ht="12.75" customHeight="1" x14ac:dyDescent="0.2">
      <c r="A29" s="69" t="s">
        <v>54</v>
      </c>
      <c r="B29" s="90" t="s">
        <v>134</v>
      </c>
      <c r="C29" s="66">
        <v>79.83346809999999</v>
      </c>
      <c r="D29" s="66">
        <v>45.128698744998019</v>
      </c>
      <c r="E29" s="66">
        <v>72.421398299999993</v>
      </c>
      <c r="F29" s="66">
        <f t="shared" si="0"/>
        <v>7.4120697999999976</v>
      </c>
      <c r="G29" s="66">
        <f t="shared" si="1"/>
        <v>34.704769355001972</v>
      </c>
      <c r="H29" s="66">
        <f t="shared" si="2"/>
        <v>-27.292699555001974</v>
      </c>
      <c r="I29" s="215"/>
      <c r="J29" s="225"/>
      <c r="K29" s="223"/>
      <c r="L29" s="226"/>
      <c r="M29" s="226"/>
      <c r="N29" s="226"/>
    </row>
    <row r="30" spans="1:14" ht="12.75" customHeight="1" x14ac:dyDescent="0.2">
      <c r="A30" s="57" t="s">
        <v>55</v>
      </c>
      <c r="B30" s="89" t="s">
        <v>135</v>
      </c>
      <c r="C30" s="65">
        <v>498.86286541999999</v>
      </c>
      <c r="D30" s="65">
        <v>382.57866846229587</v>
      </c>
      <c r="E30" s="65">
        <v>452.40410237000003</v>
      </c>
      <c r="F30" s="65">
        <f t="shared" si="0"/>
        <v>46.458763049999959</v>
      </c>
      <c r="G30" s="65">
        <f t="shared" si="1"/>
        <v>116.28419695770413</v>
      </c>
      <c r="H30" s="65">
        <f t="shared" si="2"/>
        <v>-69.825433907704166</v>
      </c>
      <c r="I30" s="215"/>
      <c r="J30" s="225"/>
      <c r="K30" s="223"/>
      <c r="L30" s="226"/>
      <c r="M30" s="226"/>
      <c r="N30" s="226"/>
    </row>
    <row r="31" spans="1:14" ht="12.75" customHeight="1" x14ac:dyDescent="0.2">
      <c r="A31" s="69" t="s">
        <v>56</v>
      </c>
      <c r="B31" s="90" t="s">
        <v>136</v>
      </c>
      <c r="C31" s="66">
        <v>89.328980120000011</v>
      </c>
      <c r="D31" s="66">
        <v>117.10928379536624</v>
      </c>
      <c r="E31" s="66">
        <v>109.74372319</v>
      </c>
      <c r="F31" s="66">
        <f t="shared" si="0"/>
        <v>-20.414743069999986</v>
      </c>
      <c r="G31" s="66">
        <f t="shared" si="1"/>
        <v>-27.780303675366227</v>
      </c>
      <c r="H31" s="66">
        <f t="shared" si="2"/>
        <v>7.365560605366241</v>
      </c>
      <c r="I31" s="215"/>
      <c r="J31" s="225"/>
      <c r="K31" s="223"/>
      <c r="L31" s="226"/>
      <c r="M31" s="226"/>
      <c r="N31" s="226"/>
    </row>
    <row r="32" spans="1:14" ht="12.75" customHeight="1" x14ac:dyDescent="0.2">
      <c r="A32" s="23"/>
      <c r="B32" s="126"/>
      <c r="C32" s="84"/>
      <c r="D32" s="84"/>
      <c r="E32" s="84"/>
      <c r="F32" s="127"/>
      <c r="G32" s="127"/>
      <c r="H32" s="127"/>
    </row>
    <row r="33" spans="1:8" x14ac:dyDescent="0.2">
      <c r="A33" s="14" t="s">
        <v>143</v>
      </c>
      <c r="B33" s="14"/>
      <c r="C33" s="14"/>
      <c r="D33" s="14"/>
      <c r="E33" s="14"/>
      <c r="F33" s="14"/>
      <c r="G33" s="14"/>
      <c r="H33" s="14"/>
    </row>
    <row r="34" spans="1:8" x14ac:dyDescent="0.2">
      <c r="A34" s="92" t="s">
        <v>139</v>
      </c>
      <c r="B34" s="14" t="s">
        <v>189</v>
      </c>
      <c r="C34" s="14"/>
      <c r="D34" s="14"/>
      <c r="E34" s="14"/>
      <c r="F34" s="14"/>
      <c r="G34" s="14"/>
      <c r="H34" s="14"/>
    </row>
    <row r="35" spans="1:8" x14ac:dyDescent="0.2">
      <c r="A35" s="91" t="s">
        <v>140</v>
      </c>
      <c r="B35" s="14" t="s">
        <v>195</v>
      </c>
      <c r="C35" s="14"/>
      <c r="D35" s="14"/>
      <c r="E35" s="14"/>
      <c r="F35" s="14"/>
      <c r="G35" s="14"/>
      <c r="H35" s="14"/>
    </row>
    <row r="36" spans="1:8" x14ac:dyDescent="0.2">
      <c r="A36" s="92" t="s">
        <v>141</v>
      </c>
      <c r="B36" s="14" t="s">
        <v>190</v>
      </c>
      <c r="C36" s="14"/>
      <c r="D36" s="14"/>
      <c r="E36" s="14"/>
      <c r="F36" s="14"/>
      <c r="G36" s="14"/>
      <c r="H36" s="14"/>
    </row>
    <row r="37" spans="1:8" x14ac:dyDescent="0.2">
      <c r="A37" s="91" t="s">
        <v>142</v>
      </c>
      <c r="B37" s="14" t="s">
        <v>196</v>
      </c>
      <c r="C37" s="14"/>
      <c r="D37" s="14"/>
      <c r="E37" s="14"/>
      <c r="F37" s="14"/>
      <c r="G37" s="14"/>
      <c r="H37" s="14"/>
    </row>
    <row r="38" spans="1:8" x14ac:dyDescent="0.2">
      <c r="A38" s="92" t="s">
        <v>30</v>
      </c>
      <c r="B38" s="14" t="s">
        <v>197</v>
      </c>
      <c r="C38" s="14"/>
      <c r="D38" s="14"/>
      <c r="E38" s="14"/>
      <c r="F38" s="14"/>
      <c r="G38" s="14"/>
      <c r="H38" s="14"/>
    </row>
  </sheetData>
  <mergeCells count="7">
    <mergeCell ref="A4:A7"/>
    <mergeCell ref="B4:B7"/>
    <mergeCell ref="F4:F6"/>
    <mergeCell ref="G4:H4"/>
    <mergeCell ref="C5:E5"/>
    <mergeCell ref="G5:G6"/>
    <mergeCell ref="H5:H6"/>
  </mergeCells>
  <pageMargins left="0.47244094488188981" right="0.31496062992125984" top="0.31496062992125984" bottom="0.2800000000000000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6"/>
  <sheetViews>
    <sheetView zoomScale="80" zoomScaleNormal="80" zoomScaleSheetLayoutView="85" workbookViewId="0">
      <pane xSplit="1" ySplit="5" topLeftCell="B27" activePane="bottomRight" state="frozen"/>
      <selection pane="topRight" activeCell="B1" sqref="B1"/>
      <selection pane="bottomLeft" activeCell="A6" sqref="A6"/>
      <selection pane="bottomRight" sqref="A1:M55"/>
    </sheetView>
  </sheetViews>
  <sheetFormatPr defaultColWidth="9.140625" defaultRowHeight="12.75" x14ac:dyDescent="0.2"/>
  <cols>
    <col min="1" max="1" width="35.85546875" style="19" customWidth="1"/>
    <col min="2" max="2" width="10.85546875" style="19" bestFit="1" customWidth="1"/>
    <col min="3" max="3" width="9" style="19" customWidth="1"/>
    <col min="4" max="4" width="10.7109375" style="19" customWidth="1"/>
    <col min="5" max="5" width="10.85546875" style="19" bestFit="1" customWidth="1"/>
    <col min="6" max="6" width="13.140625" style="19" bestFit="1" customWidth="1"/>
    <col min="7" max="7" width="10.85546875" style="19" bestFit="1" customWidth="1"/>
    <col min="8" max="8" width="14" style="19" bestFit="1" customWidth="1"/>
    <col min="9" max="9" width="11.7109375" style="19" bestFit="1" customWidth="1"/>
    <col min="10" max="10" width="12.5703125" style="19" bestFit="1" customWidth="1"/>
    <col min="11" max="11" width="10.85546875" style="19" bestFit="1" customWidth="1"/>
    <col min="12" max="12" width="14" style="19" bestFit="1" customWidth="1"/>
    <col min="13" max="13" width="7.85546875" style="19" bestFit="1" customWidth="1"/>
    <col min="14" max="17" width="9.140625" style="19"/>
    <col min="18" max="20" width="9.140625" style="14"/>
    <col min="21" max="16384" width="9.140625" style="19"/>
  </cols>
  <sheetData>
    <row r="1" spans="1:20" ht="18" customHeight="1" x14ac:dyDescent="0.2">
      <c r="A1" s="258" t="s">
        <v>57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155"/>
      <c r="M1" s="155"/>
    </row>
    <row r="2" spans="1:20" ht="15.75" customHeight="1" x14ac:dyDescent="0.2">
      <c r="A2" s="23"/>
      <c r="B2" s="131"/>
      <c r="C2" s="131"/>
      <c r="D2" s="131"/>
      <c r="E2" s="131"/>
      <c r="F2" s="131"/>
      <c r="G2" s="131"/>
      <c r="H2" s="131"/>
      <c r="J2" s="156"/>
      <c r="K2" s="156"/>
      <c r="L2" s="157" t="s">
        <v>175</v>
      </c>
      <c r="M2" s="157"/>
    </row>
    <row r="3" spans="1:20" x14ac:dyDescent="0.2">
      <c r="A3" s="259"/>
      <c r="B3" s="261" t="s">
        <v>191</v>
      </c>
      <c r="C3" s="261"/>
      <c r="D3" s="261"/>
      <c r="E3" s="261"/>
      <c r="F3" s="261"/>
      <c r="G3" s="261"/>
      <c r="H3" s="261" t="s">
        <v>201</v>
      </c>
      <c r="I3" s="261"/>
      <c r="J3" s="261"/>
      <c r="K3" s="261"/>
      <c r="L3" s="261"/>
      <c r="M3" s="261"/>
    </row>
    <row r="4" spans="1:20" ht="13.5" x14ac:dyDescent="0.25">
      <c r="A4" s="260"/>
      <c r="B4" s="146" t="s">
        <v>4</v>
      </c>
      <c r="C4" s="141" t="s">
        <v>5</v>
      </c>
      <c r="D4" s="146" t="s">
        <v>6</v>
      </c>
      <c r="E4" s="141" t="s">
        <v>5</v>
      </c>
      <c r="F4" s="158" t="s">
        <v>107</v>
      </c>
      <c r="G4" s="159" t="s">
        <v>5</v>
      </c>
      <c r="H4" s="73" t="s">
        <v>4</v>
      </c>
      <c r="I4" s="160" t="s">
        <v>5</v>
      </c>
      <c r="J4" s="73" t="s">
        <v>6</v>
      </c>
      <c r="K4" s="160" t="s">
        <v>5</v>
      </c>
      <c r="L4" s="145" t="s">
        <v>107</v>
      </c>
      <c r="M4" s="161" t="s">
        <v>5</v>
      </c>
    </row>
    <row r="5" spans="1:20" ht="13.5" x14ac:dyDescent="0.25">
      <c r="A5" s="174" t="s">
        <v>58</v>
      </c>
      <c r="B5" s="59">
        <v>35912.612555940002</v>
      </c>
      <c r="C5" s="175">
        <f>B5/B$5*100</f>
        <v>100</v>
      </c>
      <c r="D5" s="59">
        <v>28651.850722890002</v>
      </c>
      <c r="E5" s="175">
        <f t="shared" ref="E5:G5" si="0">D5/D$5*100</f>
        <v>100</v>
      </c>
      <c r="F5" s="59">
        <f>B5+D5</f>
        <v>64564.463278830008</v>
      </c>
      <c r="G5" s="59">
        <f t="shared" si="0"/>
        <v>100</v>
      </c>
      <c r="H5" s="59">
        <v>43299.381856599997</v>
      </c>
      <c r="I5" s="175">
        <f>H5/H$5*100</f>
        <v>100</v>
      </c>
      <c r="J5" s="59">
        <v>29468.06413686998</v>
      </c>
      <c r="K5" s="175">
        <f t="shared" ref="K5" si="1">J5/J$5*100</f>
        <v>100</v>
      </c>
      <c r="L5" s="59">
        <f>H5+J5</f>
        <v>72767.44599346997</v>
      </c>
      <c r="M5" s="59">
        <f t="shared" ref="M5" si="2">L5/L$5*100</f>
        <v>100</v>
      </c>
      <c r="N5" s="70"/>
      <c r="O5" s="72"/>
      <c r="P5" s="72"/>
    </row>
    <row r="6" spans="1:20" ht="15" x14ac:dyDescent="0.25">
      <c r="A6" s="164" t="s">
        <v>59</v>
      </c>
      <c r="B6" s="162">
        <v>6450.7258314300016</v>
      </c>
      <c r="C6" s="163">
        <f>B6/B$5*100</f>
        <v>17.962285036717667</v>
      </c>
      <c r="D6" s="162">
        <v>11381.111784100005</v>
      </c>
      <c r="E6" s="163">
        <f>D6/D$5*100</f>
        <v>39.722082507597392</v>
      </c>
      <c r="F6" s="162">
        <f t="shared" ref="F6:F55" si="3">B6+D6</f>
        <v>17831.837615530007</v>
      </c>
      <c r="G6" s="162">
        <f>F6/F$5*100</f>
        <v>27.618656935969412</v>
      </c>
      <c r="H6" s="162">
        <v>8759.4986167700008</v>
      </c>
      <c r="I6" s="163">
        <f>H6/H$5*100</f>
        <v>20.230077754412136</v>
      </c>
      <c r="J6" s="162">
        <v>14277.439023770001</v>
      </c>
      <c r="K6" s="163">
        <f>J6/J$5*100</f>
        <v>48.450549576164029</v>
      </c>
      <c r="L6" s="162">
        <f t="shared" ref="L6:L55" si="4">H6+J6</f>
        <v>23036.937640540003</v>
      </c>
      <c r="M6" s="162">
        <f>L6/L$5*100</f>
        <v>31.658301766709389</v>
      </c>
      <c r="N6" s="70"/>
      <c r="O6" s="72"/>
      <c r="P6" s="72"/>
    </row>
    <row r="7" spans="1:20" x14ac:dyDescent="0.2">
      <c r="A7" s="176" t="s">
        <v>60</v>
      </c>
      <c r="B7" s="65"/>
      <c r="C7" s="177"/>
      <c r="D7" s="65"/>
      <c r="E7" s="177"/>
      <c r="F7" s="65"/>
      <c r="G7" s="65"/>
      <c r="H7" s="65"/>
      <c r="I7" s="177"/>
      <c r="J7" s="65"/>
      <c r="K7" s="177"/>
      <c r="L7" s="65"/>
      <c r="M7" s="65"/>
      <c r="N7" s="70"/>
      <c r="O7" s="72"/>
      <c r="P7" s="72"/>
    </row>
    <row r="8" spans="1:20" x14ac:dyDescent="0.2">
      <c r="A8" s="167" t="s">
        <v>92</v>
      </c>
      <c r="B8" s="66">
        <v>4.290983859999999</v>
      </c>
      <c r="C8" s="166">
        <f t="shared" ref="C8:C19" si="5">B8/B$5*100</f>
        <v>1.194840351232053E-2</v>
      </c>
      <c r="D8" s="66">
        <v>5.0887037299999998</v>
      </c>
      <c r="E8" s="166">
        <f t="shared" ref="E8:G19" si="6">D8/D$5*100</f>
        <v>1.7760471318994511E-2</v>
      </c>
      <c r="F8" s="66">
        <f t="shared" si="3"/>
        <v>9.3796875899999996</v>
      </c>
      <c r="G8" s="66">
        <f t="shared" si="6"/>
        <v>1.4527631941262491E-2</v>
      </c>
      <c r="H8" s="66">
        <v>6.2095633300000008</v>
      </c>
      <c r="I8" s="166">
        <f t="shared" ref="I8:I19" si="7">H8/H$5*100</f>
        <v>1.4340997639562135E-2</v>
      </c>
      <c r="J8" s="66">
        <v>7.0041840200000003</v>
      </c>
      <c r="K8" s="166">
        <f t="shared" ref="K8:K19" si="8">J8/J$5*100</f>
        <v>2.3768728028647376E-2</v>
      </c>
      <c r="L8" s="66">
        <f t="shared" si="4"/>
        <v>13.213747350000002</v>
      </c>
      <c r="M8" s="66">
        <f t="shared" ref="M8:M19" si="9">L8/L$5*100</f>
        <v>1.8158871964787361E-2</v>
      </c>
      <c r="N8" s="70"/>
      <c r="O8" s="72"/>
      <c r="P8" s="72"/>
    </row>
    <row r="9" spans="1:20" x14ac:dyDescent="0.2">
      <c r="A9" s="178" t="s">
        <v>61</v>
      </c>
      <c r="B9" s="65">
        <v>58.567578560000008</v>
      </c>
      <c r="C9" s="177">
        <f t="shared" si="5"/>
        <v>0.16308359206329265</v>
      </c>
      <c r="D9" s="65">
        <v>472.54250705999988</v>
      </c>
      <c r="E9" s="177">
        <f t="shared" si="6"/>
        <v>1.6492564882815233</v>
      </c>
      <c r="F9" s="65">
        <f t="shared" si="3"/>
        <v>531.11008561999984</v>
      </c>
      <c r="G9" s="65">
        <f t="shared" si="6"/>
        <v>0.82260435330552051</v>
      </c>
      <c r="H9" s="65">
        <v>72.723085520000012</v>
      </c>
      <c r="I9" s="177">
        <f t="shared" si="7"/>
        <v>0.16795409634448405</v>
      </c>
      <c r="J9" s="65">
        <v>562.76698897000006</v>
      </c>
      <c r="K9" s="177">
        <f t="shared" si="8"/>
        <v>1.9097521518757481</v>
      </c>
      <c r="L9" s="65">
        <f t="shared" si="4"/>
        <v>635.4900744900001</v>
      </c>
      <c r="M9" s="65">
        <f t="shared" si="9"/>
        <v>0.87331644777944795</v>
      </c>
      <c r="N9" s="70"/>
      <c r="O9" s="72"/>
      <c r="P9" s="72"/>
    </row>
    <row r="10" spans="1:20" x14ac:dyDescent="0.2">
      <c r="A10" s="167" t="s">
        <v>62</v>
      </c>
      <c r="B10" s="66">
        <v>420.90893607999988</v>
      </c>
      <c r="C10" s="166">
        <f t="shared" si="5"/>
        <v>1.1720365245618447</v>
      </c>
      <c r="D10" s="66">
        <v>205.01636002999993</v>
      </c>
      <c r="E10" s="166">
        <f t="shared" si="6"/>
        <v>0.71554316687198172</v>
      </c>
      <c r="F10" s="66">
        <f t="shared" si="3"/>
        <v>625.92529610999986</v>
      </c>
      <c r="G10" s="66">
        <f t="shared" si="6"/>
        <v>0.96945790969694934</v>
      </c>
      <c r="H10" s="66">
        <v>457.71134360999991</v>
      </c>
      <c r="I10" s="166">
        <f t="shared" si="7"/>
        <v>1.0570851683884543</v>
      </c>
      <c r="J10" s="66">
        <v>222.98868268999993</v>
      </c>
      <c r="K10" s="166">
        <f t="shared" si="8"/>
        <v>0.75671303569276538</v>
      </c>
      <c r="L10" s="66">
        <f t="shared" si="4"/>
        <v>680.70002629999988</v>
      </c>
      <c r="M10" s="66">
        <f t="shared" si="9"/>
        <v>0.93544581235005109</v>
      </c>
      <c r="N10" s="70"/>
      <c r="O10" s="72"/>
      <c r="P10" s="72"/>
    </row>
    <row r="11" spans="1:20" x14ac:dyDescent="0.2">
      <c r="A11" s="178" t="s">
        <v>63</v>
      </c>
      <c r="B11" s="65">
        <v>3553.312727970002</v>
      </c>
      <c r="C11" s="177">
        <f t="shared" si="5"/>
        <v>9.8943309190750544</v>
      </c>
      <c r="D11" s="65">
        <v>9721.0729921500078</v>
      </c>
      <c r="E11" s="177">
        <f t="shared" si="6"/>
        <v>33.928255058176156</v>
      </c>
      <c r="F11" s="65">
        <f t="shared" si="3"/>
        <v>13274.38572012001</v>
      </c>
      <c r="G11" s="65">
        <f t="shared" si="6"/>
        <v>20.559894787311798</v>
      </c>
      <c r="H11" s="65">
        <v>5081.5734785999994</v>
      </c>
      <c r="I11" s="177">
        <f t="shared" si="7"/>
        <v>11.735903056143583</v>
      </c>
      <c r="J11" s="65">
        <v>12125.265336569981</v>
      </c>
      <c r="K11" s="177">
        <f t="shared" si="8"/>
        <v>41.147139086747949</v>
      </c>
      <c r="L11" s="65">
        <f t="shared" si="4"/>
        <v>17206.83881516998</v>
      </c>
      <c r="M11" s="65">
        <f t="shared" si="9"/>
        <v>23.646341547721896</v>
      </c>
      <c r="N11" s="213"/>
      <c r="O11" s="213"/>
      <c r="P11" s="213"/>
      <c r="Q11" s="131"/>
      <c r="R11" s="211"/>
    </row>
    <row r="12" spans="1:20" x14ac:dyDescent="0.2">
      <c r="A12" s="167" t="s">
        <v>96</v>
      </c>
      <c r="B12" s="66">
        <v>480.92829590999997</v>
      </c>
      <c r="C12" s="166">
        <f t="shared" si="5"/>
        <v>1.3391626553508809</v>
      </c>
      <c r="D12" s="66">
        <v>74.088112210000006</v>
      </c>
      <c r="E12" s="166">
        <f t="shared" si="6"/>
        <v>0.25858054659907509</v>
      </c>
      <c r="F12" s="66">
        <f t="shared" si="3"/>
        <v>555.01640811999994</v>
      </c>
      <c r="G12" s="66">
        <f t="shared" si="6"/>
        <v>0.8596314132173446</v>
      </c>
      <c r="H12" s="66">
        <v>552.63592374999996</v>
      </c>
      <c r="I12" s="166">
        <f t="shared" si="7"/>
        <v>1.2763136563478752</v>
      </c>
      <c r="J12" s="66">
        <v>245.55287294000001</v>
      </c>
      <c r="K12" s="166">
        <f t="shared" si="8"/>
        <v>0.83328471052419117</v>
      </c>
      <c r="L12" s="66">
        <f t="shared" si="4"/>
        <v>798.18879669</v>
      </c>
      <c r="M12" s="66">
        <f t="shared" si="9"/>
        <v>1.0969036851473779</v>
      </c>
      <c r="O12" s="70"/>
      <c r="P12" s="72"/>
    </row>
    <row r="13" spans="1:20" s="168" customFormat="1" x14ac:dyDescent="0.2">
      <c r="A13" s="178" t="s">
        <v>95</v>
      </c>
      <c r="B13" s="65">
        <v>1444.56517973</v>
      </c>
      <c r="C13" s="177">
        <f t="shared" si="5"/>
        <v>4.0224452550753416</v>
      </c>
      <c r="D13" s="65">
        <v>568.50141044999998</v>
      </c>
      <c r="E13" s="177">
        <f t="shared" si="6"/>
        <v>1.984169944023279</v>
      </c>
      <c r="F13" s="65">
        <f t="shared" si="3"/>
        <v>2013.0665901799998</v>
      </c>
      <c r="G13" s="65">
        <f t="shared" si="6"/>
        <v>3.1179173309105206</v>
      </c>
      <c r="H13" s="65">
        <v>1919.2996750499999</v>
      </c>
      <c r="I13" s="177">
        <f t="shared" si="7"/>
        <v>4.432626039342515</v>
      </c>
      <c r="J13" s="65">
        <v>734.96334907999994</v>
      </c>
      <c r="K13" s="177">
        <f t="shared" si="8"/>
        <v>2.494101226556058</v>
      </c>
      <c r="L13" s="65">
        <f t="shared" si="4"/>
        <v>2654.2630241299998</v>
      </c>
      <c r="M13" s="65">
        <f t="shared" si="9"/>
        <v>3.6475967898724782</v>
      </c>
      <c r="N13" s="70"/>
      <c r="O13" s="228"/>
      <c r="P13" s="71"/>
      <c r="R13" s="212"/>
      <c r="S13" s="212"/>
      <c r="T13" s="212"/>
    </row>
    <row r="14" spans="1:20" s="168" customFormat="1" x14ac:dyDescent="0.2">
      <c r="A14" s="167" t="s">
        <v>64</v>
      </c>
      <c r="B14" s="66">
        <v>311.58152211999999</v>
      </c>
      <c r="C14" s="166">
        <f t="shared" si="5"/>
        <v>0.86761029049239669</v>
      </c>
      <c r="D14" s="66">
        <v>266.76927487999995</v>
      </c>
      <c r="E14" s="166">
        <f t="shared" si="6"/>
        <v>0.93107170444273468</v>
      </c>
      <c r="F14" s="66">
        <f t="shared" si="3"/>
        <v>578.35079699999994</v>
      </c>
      <c r="G14" s="66">
        <f t="shared" si="6"/>
        <v>0.89577263966760934</v>
      </c>
      <c r="H14" s="66">
        <v>337.91484277000001</v>
      </c>
      <c r="I14" s="166">
        <f t="shared" si="7"/>
        <v>0.78041493499633563</v>
      </c>
      <c r="J14" s="66">
        <v>304.89135577000002</v>
      </c>
      <c r="K14" s="166">
        <f t="shared" si="8"/>
        <v>1.0346501024087453</v>
      </c>
      <c r="L14" s="66">
        <f t="shared" si="4"/>
        <v>642.80619853999997</v>
      </c>
      <c r="M14" s="66">
        <f t="shared" si="9"/>
        <v>0.8833705646308988</v>
      </c>
      <c r="N14" s="70"/>
      <c r="O14" s="71"/>
      <c r="P14" s="71"/>
      <c r="R14" s="212"/>
      <c r="S14" s="212"/>
      <c r="T14" s="212"/>
    </row>
    <row r="15" spans="1:20" s="168" customFormat="1" ht="13.5" x14ac:dyDescent="0.25">
      <c r="A15" s="179" t="s">
        <v>93</v>
      </c>
      <c r="B15" s="59">
        <f>SUM(B8:B11)</f>
        <v>4037.0802264700019</v>
      </c>
      <c r="C15" s="175">
        <f t="shared" si="5"/>
        <v>11.241399439212513</v>
      </c>
      <c r="D15" s="59">
        <f>SUM(D8:D11)</f>
        <v>10403.720562970007</v>
      </c>
      <c r="E15" s="175">
        <f t="shared" si="6"/>
        <v>36.310815184648654</v>
      </c>
      <c r="F15" s="59">
        <f t="shared" si="3"/>
        <v>14440.800789440009</v>
      </c>
      <c r="G15" s="59">
        <f t="shared" si="6"/>
        <v>22.366484682255528</v>
      </c>
      <c r="H15" s="59">
        <f>SUM(H8:H11)</f>
        <v>5618.2174710599993</v>
      </c>
      <c r="I15" s="175">
        <f t="shared" si="7"/>
        <v>12.975283318516084</v>
      </c>
      <c r="J15" s="59">
        <f>SUM(J8:J11)</f>
        <v>12918.025192249981</v>
      </c>
      <c r="K15" s="175">
        <f t="shared" si="8"/>
        <v>43.83737300234511</v>
      </c>
      <c r="L15" s="59">
        <f t="shared" si="4"/>
        <v>18536.242663309982</v>
      </c>
      <c r="M15" s="59">
        <f t="shared" si="9"/>
        <v>25.473262679816184</v>
      </c>
      <c r="N15" s="213"/>
      <c r="O15" s="214"/>
      <c r="P15" s="214"/>
      <c r="R15" s="212"/>
      <c r="S15" s="212"/>
      <c r="T15" s="212"/>
    </row>
    <row r="16" spans="1:20" s="168" customFormat="1" ht="15" x14ac:dyDescent="0.25">
      <c r="A16" s="164" t="s">
        <v>65</v>
      </c>
      <c r="B16" s="162">
        <v>29461.886724509997</v>
      </c>
      <c r="C16" s="163">
        <f t="shared" si="5"/>
        <v>82.037714963282326</v>
      </c>
      <c r="D16" s="162">
        <v>17270.73893879</v>
      </c>
      <c r="E16" s="163">
        <f t="shared" si="6"/>
        <v>60.277917492402622</v>
      </c>
      <c r="F16" s="162">
        <f t="shared" si="3"/>
        <v>46732.625663300001</v>
      </c>
      <c r="G16" s="162">
        <f t="shared" si="6"/>
        <v>72.381343064030588</v>
      </c>
      <c r="H16" s="162">
        <v>34539.88323983</v>
      </c>
      <c r="I16" s="163">
        <f t="shared" si="7"/>
        <v>79.769922245587878</v>
      </c>
      <c r="J16" s="162">
        <v>15190.625099999999</v>
      </c>
      <c r="K16" s="163">
        <f t="shared" si="8"/>
        <v>51.549450379381135</v>
      </c>
      <c r="L16" s="162">
        <f t="shared" si="4"/>
        <v>49730.508339829998</v>
      </c>
      <c r="M16" s="162">
        <f t="shared" si="9"/>
        <v>68.341698215288091</v>
      </c>
      <c r="N16" s="70"/>
      <c r="O16" s="71"/>
      <c r="P16" s="71"/>
      <c r="R16" s="212"/>
      <c r="S16" s="212"/>
      <c r="T16" s="212"/>
    </row>
    <row r="17" spans="1:18" ht="13.5" x14ac:dyDescent="0.25">
      <c r="A17" s="180" t="s">
        <v>66</v>
      </c>
      <c r="B17" s="59">
        <v>14756.62582209</v>
      </c>
      <c r="C17" s="175">
        <f t="shared" si="5"/>
        <v>41.09037124242645</v>
      </c>
      <c r="D17" s="59">
        <v>4953.0187867499999</v>
      </c>
      <c r="E17" s="175">
        <f t="shared" si="6"/>
        <v>17.286906994782807</v>
      </c>
      <c r="F17" s="59">
        <f t="shared" si="3"/>
        <v>19709.644608840001</v>
      </c>
      <c r="G17" s="59">
        <f t="shared" si="6"/>
        <v>30.527078841686244</v>
      </c>
      <c r="H17" s="59">
        <v>18185.561533489999</v>
      </c>
      <c r="I17" s="175">
        <f t="shared" si="7"/>
        <v>41.999586954191187</v>
      </c>
      <c r="J17" s="59">
        <v>4527.3091387900004</v>
      </c>
      <c r="K17" s="175">
        <f t="shared" si="8"/>
        <v>15.363442667160149</v>
      </c>
      <c r="L17" s="59">
        <f t="shared" si="4"/>
        <v>22712.870672279998</v>
      </c>
      <c r="M17" s="59">
        <f t="shared" si="9"/>
        <v>31.21295568669294</v>
      </c>
      <c r="N17" s="70"/>
      <c r="O17" s="72"/>
      <c r="P17" s="72"/>
    </row>
    <row r="18" spans="1:18" ht="13.5" x14ac:dyDescent="0.25">
      <c r="A18" s="170" t="s">
        <v>176</v>
      </c>
      <c r="B18" s="162">
        <v>13564.67930684</v>
      </c>
      <c r="C18" s="163">
        <f t="shared" si="5"/>
        <v>37.771352016539325</v>
      </c>
      <c r="D18" s="162">
        <v>4741.4108379700001</v>
      </c>
      <c r="E18" s="163">
        <f t="shared" si="6"/>
        <v>16.548358023455989</v>
      </c>
      <c r="F18" s="162">
        <f t="shared" si="3"/>
        <v>18306.090144810001</v>
      </c>
      <c r="G18" s="162">
        <f t="shared" si="6"/>
        <v>28.353198052236223</v>
      </c>
      <c r="H18" s="162">
        <v>17397.359517140001</v>
      </c>
      <c r="I18" s="163">
        <f t="shared" si="7"/>
        <v>40.179232984796464</v>
      </c>
      <c r="J18" s="162">
        <v>4320.6399216899999</v>
      </c>
      <c r="K18" s="163">
        <f t="shared" si="8"/>
        <v>14.662109806813142</v>
      </c>
      <c r="L18" s="162">
        <f t="shared" si="4"/>
        <v>21717.99943883</v>
      </c>
      <c r="M18" s="162">
        <f t="shared" si="9"/>
        <v>29.84576295391615</v>
      </c>
      <c r="N18" s="213"/>
      <c r="O18" s="214"/>
      <c r="P18" s="213"/>
      <c r="Q18" s="131"/>
      <c r="R18" s="211"/>
    </row>
    <row r="19" spans="1:18" ht="13.5" x14ac:dyDescent="0.25">
      <c r="A19" s="181" t="s">
        <v>67</v>
      </c>
      <c r="B19" s="59">
        <v>11302.53234197</v>
      </c>
      <c r="C19" s="175">
        <f t="shared" si="5"/>
        <v>31.472319994443133</v>
      </c>
      <c r="D19" s="59">
        <v>3631.2030674499997</v>
      </c>
      <c r="E19" s="175">
        <f t="shared" si="6"/>
        <v>12.673537575529203</v>
      </c>
      <c r="F19" s="59">
        <f t="shared" si="3"/>
        <v>14933.73540942</v>
      </c>
      <c r="G19" s="59">
        <f t="shared" si="6"/>
        <v>23.129961361138754</v>
      </c>
      <c r="H19" s="59">
        <v>14475.024448870001</v>
      </c>
      <c r="I19" s="175">
        <f t="shared" si="7"/>
        <v>33.430094907148458</v>
      </c>
      <c r="J19" s="59">
        <v>3345.1788157599999</v>
      </c>
      <c r="K19" s="175">
        <f t="shared" si="8"/>
        <v>11.351878427516263</v>
      </c>
      <c r="L19" s="59">
        <f t="shared" si="4"/>
        <v>17820.203264629999</v>
      </c>
      <c r="M19" s="59">
        <f t="shared" si="9"/>
        <v>24.489252056790829</v>
      </c>
      <c r="N19" s="70"/>
      <c r="O19" s="70"/>
      <c r="P19" s="72"/>
    </row>
    <row r="20" spans="1:18" x14ac:dyDescent="0.2">
      <c r="A20" s="171" t="s">
        <v>60</v>
      </c>
      <c r="B20" s="66"/>
      <c r="C20" s="166"/>
      <c r="D20" s="66"/>
      <c r="E20" s="166"/>
      <c r="F20" s="66"/>
      <c r="G20" s="66"/>
      <c r="H20" s="66"/>
      <c r="I20" s="166"/>
      <c r="J20" s="66"/>
      <c r="K20" s="166"/>
      <c r="L20" s="66"/>
      <c r="M20" s="66"/>
      <c r="N20" s="70"/>
      <c r="O20" s="229"/>
      <c r="P20" s="213"/>
    </row>
    <row r="21" spans="1:18" x14ac:dyDescent="0.2">
      <c r="A21" s="167" t="s">
        <v>68</v>
      </c>
      <c r="B21" s="66">
        <v>170.37050711999998</v>
      </c>
      <c r="C21" s="166">
        <f t="shared" ref="C21:C29" si="10">B21/B$5*100</f>
        <v>0.47440298823879479</v>
      </c>
      <c r="D21" s="66">
        <v>1378.7927336999999</v>
      </c>
      <c r="E21" s="166">
        <f t="shared" ref="E21:G29" si="11">D21/D$5*100</f>
        <v>4.8122292239868489</v>
      </c>
      <c r="F21" s="66">
        <f t="shared" si="3"/>
        <v>1549.1632408199998</v>
      </c>
      <c r="G21" s="66">
        <f t="shared" si="11"/>
        <v>2.3994054347354172</v>
      </c>
      <c r="H21" s="66">
        <v>270.69409211999999</v>
      </c>
      <c r="I21" s="166">
        <f t="shared" ref="I21:I29" si="12">H21/H$5*100</f>
        <v>0.62516849089553206</v>
      </c>
      <c r="J21" s="66">
        <v>1349.9238905899999</v>
      </c>
      <c r="K21" s="166">
        <f t="shared" ref="K21:K29" si="13">J21/J$5*100</f>
        <v>4.5809724192265362</v>
      </c>
      <c r="L21" s="66">
        <f t="shared" si="4"/>
        <v>1620.61798271</v>
      </c>
      <c r="M21" s="66">
        <f t="shared" ref="M21:M29" si="14">L21/L$5*100</f>
        <v>2.2271195045864762</v>
      </c>
      <c r="N21" s="70"/>
      <c r="O21" s="72"/>
      <c r="P21" s="72"/>
    </row>
    <row r="22" spans="1:18" x14ac:dyDescent="0.2">
      <c r="A22" s="178" t="s">
        <v>97</v>
      </c>
      <c r="B22" s="65">
        <v>1118.6005152700002</v>
      </c>
      <c r="C22" s="177">
        <f t="shared" si="10"/>
        <v>3.1147845719316289</v>
      </c>
      <c r="D22" s="65">
        <v>15.662862559999999</v>
      </c>
      <c r="E22" s="177">
        <f t="shared" si="11"/>
        <v>5.4666146042311035E-2</v>
      </c>
      <c r="F22" s="65">
        <f t="shared" si="3"/>
        <v>1134.2633778300001</v>
      </c>
      <c r="G22" s="65">
        <f t="shared" si="11"/>
        <v>1.756792080701634</v>
      </c>
      <c r="H22" s="65">
        <v>925.93944240999997</v>
      </c>
      <c r="I22" s="177">
        <f t="shared" si="12"/>
        <v>2.1384588017365926</v>
      </c>
      <c r="J22" s="65">
        <v>15.09216243</v>
      </c>
      <c r="K22" s="177">
        <f t="shared" si="13"/>
        <v>5.1215316893236031E-2</v>
      </c>
      <c r="L22" s="65">
        <f t="shared" si="4"/>
        <v>941.03160484</v>
      </c>
      <c r="M22" s="65">
        <f t="shared" si="14"/>
        <v>1.2932041134499164</v>
      </c>
      <c r="N22" s="70"/>
      <c r="O22" s="72"/>
      <c r="P22" s="70"/>
      <c r="Q22" s="131"/>
    </row>
    <row r="23" spans="1:18" x14ac:dyDescent="0.2">
      <c r="A23" s="167" t="s">
        <v>98</v>
      </c>
      <c r="B23" s="66">
        <v>696.79525109999997</v>
      </c>
      <c r="C23" s="166">
        <f t="shared" si="10"/>
        <v>1.9402521885998207</v>
      </c>
      <c r="D23" s="66">
        <v>147.65660455</v>
      </c>
      <c r="E23" s="166">
        <f t="shared" si="11"/>
        <v>0.51534752843046516</v>
      </c>
      <c r="F23" s="66">
        <f t="shared" si="3"/>
        <v>844.45185564999997</v>
      </c>
      <c r="G23" s="66">
        <f t="shared" si="11"/>
        <v>1.3079205072969091</v>
      </c>
      <c r="H23" s="66">
        <v>1196.5639210300001</v>
      </c>
      <c r="I23" s="166">
        <f t="shared" si="12"/>
        <v>2.763466520129112</v>
      </c>
      <c r="J23" s="66">
        <v>145.23067144999999</v>
      </c>
      <c r="K23" s="166">
        <f t="shared" si="13"/>
        <v>0.49284089642077861</v>
      </c>
      <c r="L23" s="66">
        <f t="shared" si="4"/>
        <v>1341.7945924800001</v>
      </c>
      <c r="M23" s="66">
        <f t="shared" si="14"/>
        <v>1.8439489996672558</v>
      </c>
      <c r="N23" s="70"/>
      <c r="O23" s="72"/>
      <c r="P23" s="72"/>
    </row>
    <row r="24" spans="1:18" x14ac:dyDescent="0.2">
      <c r="A24" s="178" t="s">
        <v>69</v>
      </c>
      <c r="B24" s="65">
        <v>5058.69671174</v>
      </c>
      <c r="C24" s="177">
        <f t="shared" si="10"/>
        <v>14.086128386956586</v>
      </c>
      <c r="D24" s="65">
        <v>691.21899730000007</v>
      </c>
      <c r="E24" s="177">
        <f t="shared" si="11"/>
        <v>2.4124759129356499</v>
      </c>
      <c r="F24" s="65">
        <f t="shared" si="3"/>
        <v>5749.9157090400004</v>
      </c>
      <c r="G24" s="65">
        <f t="shared" si="11"/>
        <v>8.9056973713360605</v>
      </c>
      <c r="H24" s="65">
        <v>6112.5516506000004</v>
      </c>
      <c r="I24" s="177">
        <f t="shared" si="12"/>
        <v>14.116948992121195</v>
      </c>
      <c r="J24" s="65">
        <v>567.37498911</v>
      </c>
      <c r="K24" s="177">
        <f t="shared" si="13"/>
        <v>1.9253894197960202</v>
      </c>
      <c r="L24" s="65">
        <f t="shared" si="4"/>
        <v>6679.92663971</v>
      </c>
      <c r="M24" s="65">
        <f t="shared" si="14"/>
        <v>9.1798283538897945</v>
      </c>
      <c r="N24" s="70"/>
      <c r="O24" s="72"/>
      <c r="P24" s="72"/>
    </row>
    <row r="25" spans="1:18" x14ac:dyDescent="0.2">
      <c r="A25" s="167" t="s">
        <v>99</v>
      </c>
      <c r="B25" s="66">
        <v>298.74382463000001</v>
      </c>
      <c r="C25" s="166">
        <f t="shared" si="10"/>
        <v>0.83186324627498398</v>
      </c>
      <c r="D25" s="66">
        <v>83.586050180000001</v>
      </c>
      <c r="E25" s="166">
        <f t="shared" si="11"/>
        <v>0.29173002117180163</v>
      </c>
      <c r="F25" s="66">
        <f t="shared" si="3"/>
        <v>382.32987480999998</v>
      </c>
      <c r="G25" s="66">
        <f t="shared" si="11"/>
        <v>0.59216766529733056</v>
      </c>
      <c r="H25" s="66">
        <v>174.56715819999999</v>
      </c>
      <c r="I25" s="166">
        <f t="shared" si="12"/>
        <v>0.40316316472631408</v>
      </c>
      <c r="J25" s="66">
        <v>67.784968169999999</v>
      </c>
      <c r="K25" s="166">
        <f t="shared" si="13"/>
        <v>0.23002857552895206</v>
      </c>
      <c r="L25" s="66">
        <f t="shared" si="4"/>
        <v>242.35212637000001</v>
      </c>
      <c r="M25" s="66">
        <f t="shared" si="14"/>
        <v>0.33305020268506924</v>
      </c>
      <c r="N25" s="70"/>
      <c r="O25" s="72"/>
      <c r="P25" s="72"/>
    </row>
    <row r="26" spans="1:18" x14ac:dyDescent="0.2">
      <c r="A26" s="178" t="s">
        <v>70</v>
      </c>
      <c r="B26" s="65">
        <v>2297.2270145000002</v>
      </c>
      <c r="C26" s="177">
        <f t="shared" si="10"/>
        <v>6.3967137197876607</v>
      </c>
      <c r="D26" s="65">
        <v>173.84997519999999</v>
      </c>
      <c r="E26" s="177">
        <f t="shared" si="11"/>
        <v>0.60676700043362652</v>
      </c>
      <c r="F26" s="65">
        <f t="shared" si="3"/>
        <v>2471.0769897</v>
      </c>
      <c r="G26" s="65">
        <f t="shared" si="11"/>
        <v>3.8273019927825209</v>
      </c>
      <c r="H26" s="65">
        <v>3297.9700027800004</v>
      </c>
      <c r="I26" s="177">
        <f t="shared" si="12"/>
        <v>7.6166676321207119</v>
      </c>
      <c r="J26" s="65">
        <v>165.50329952999999</v>
      </c>
      <c r="K26" s="177">
        <f t="shared" si="13"/>
        <v>0.5616361453582045</v>
      </c>
      <c r="L26" s="65">
        <f t="shared" si="4"/>
        <v>3463.4733023100002</v>
      </c>
      <c r="M26" s="65">
        <f t="shared" si="14"/>
        <v>4.7596466455904016</v>
      </c>
      <c r="N26" s="70"/>
      <c r="O26" s="72"/>
      <c r="P26" s="72"/>
    </row>
    <row r="27" spans="1:18" x14ac:dyDescent="0.2">
      <c r="A27" s="167" t="s">
        <v>71</v>
      </c>
      <c r="B27" s="66">
        <v>101.81848214999999</v>
      </c>
      <c r="C27" s="166">
        <f t="shared" si="10"/>
        <v>0.28351733528548051</v>
      </c>
      <c r="D27" s="66">
        <v>97.541006830000001</v>
      </c>
      <c r="E27" s="166">
        <f t="shared" si="11"/>
        <v>0.34043527510100546</v>
      </c>
      <c r="F27" s="66">
        <f t="shared" si="3"/>
        <v>199.35948897999998</v>
      </c>
      <c r="G27" s="66">
        <f t="shared" si="11"/>
        <v>0.30877587895223441</v>
      </c>
      <c r="H27" s="66">
        <v>131.45077119999999</v>
      </c>
      <c r="I27" s="166">
        <f t="shared" si="12"/>
        <v>0.30358579167559946</v>
      </c>
      <c r="J27" s="66">
        <v>95.921252770000009</v>
      </c>
      <c r="K27" s="166">
        <f t="shared" si="13"/>
        <v>0.32550917605064134</v>
      </c>
      <c r="L27" s="66">
        <f t="shared" si="4"/>
        <v>227.37202396999999</v>
      </c>
      <c r="M27" s="66">
        <f t="shared" si="14"/>
        <v>0.31246393337812622</v>
      </c>
      <c r="N27" s="70"/>
      <c r="O27" s="72"/>
      <c r="P27" s="72"/>
    </row>
    <row r="28" spans="1:18" x14ac:dyDescent="0.2">
      <c r="A28" s="178" t="s">
        <v>72</v>
      </c>
      <c r="B28" s="65">
        <v>1303.8957086</v>
      </c>
      <c r="C28" s="177">
        <f t="shared" si="10"/>
        <v>3.6307459017885728</v>
      </c>
      <c r="D28" s="65">
        <v>613.52225006000003</v>
      </c>
      <c r="E28" s="177">
        <f t="shared" si="11"/>
        <v>2.1413005951823427</v>
      </c>
      <c r="F28" s="65">
        <f t="shared" si="3"/>
        <v>1917.4179586600001</v>
      </c>
      <c r="G28" s="65">
        <f t="shared" si="11"/>
        <v>2.9697729389918135</v>
      </c>
      <c r="H28" s="65">
        <v>1835.1879343399999</v>
      </c>
      <c r="I28" s="177">
        <f t="shared" si="12"/>
        <v>4.2383698234257068</v>
      </c>
      <c r="J28" s="65">
        <v>473.48003439000001</v>
      </c>
      <c r="K28" s="177">
        <f t="shared" si="13"/>
        <v>1.6067564947287771</v>
      </c>
      <c r="L28" s="65">
        <f t="shared" si="4"/>
        <v>2308.6679687299998</v>
      </c>
      <c r="M28" s="65">
        <f t="shared" si="14"/>
        <v>3.1726659321493509</v>
      </c>
      <c r="N28" s="70"/>
      <c r="O28" s="72"/>
      <c r="P28" s="72"/>
    </row>
    <row r="29" spans="1:18" ht="13.5" x14ac:dyDescent="0.25">
      <c r="A29" s="170" t="s">
        <v>73</v>
      </c>
      <c r="B29" s="162">
        <f>B17-B19</f>
        <v>3454.0934801200001</v>
      </c>
      <c r="C29" s="163">
        <f t="shared" si="10"/>
        <v>9.6180512479833151</v>
      </c>
      <c r="D29" s="162">
        <f>D17-D19</f>
        <v>1321.8157193000002</v>
      </c>
      <c r="E29" s="163">
        <f t="shared" si="11"/>
        <v>4.6133694192536048</v>
      </c>
      <c r="F29" s="162">
        <f t="shared" si="3"/>
        <v>4775.9091994200007</v>
      </c>
      <c r="G29" s="162">
        <f t="shared" si="11"/>
        <v>7.3971174805474922</v>
      </c>
      <c r="H29" s="162">
        <f>H17-H19</f>
        <v>3710.5370846199985</v>
      </c>
      <c r="I29" s="163">
        <f t="shared" si="12"/>
        <v>8.5694920470427274</v>
      </c>
      <c r="J29" s="162">
        <f>J17-J19</f>
        <v>1182.1303230300005</v>
      </c>
      <c r="K29" s="163">
        <f t="shared" si="13"/>
        <v>4.0115642396438851</v>
      </c>
      <c r="L29" s="162">
        <f t="shared" si="4"/>
        <v>4892.6674076499985</v>
      </c>
      <c r="M29" s="162">
        <f t="shared" si="14"/>
        <v>6.7237036299021113</v>
      </c>
      <c r="N29" s="70"/>
      <c r="O29" s="72"/>
      <c r="P29" s="72"/>
    </row>
    <row r="30" spans="1:18" x14ac:dyDescent="0.2">
      <c r="A30" s="176" t="s">
        <v>60</v>
      </c>
      <c r="B30" s="65"/>
      <c r="C30" s="177"/>
      <c r="D30" s="65"/>
      <c r="E30" s="177"/>
      <c r="F30" s="65"/>
      <c r="G30" s="65"/>
      <c r="H30" s="65"/>
      <c r="I30" s="177"/>
      <c r="J30" s="65"/>
      <c r="K30" s="177"/>
      <c r="L30" s="65"/>
      <c r="M30" s="65"/>
      <c r="N30" s="70"/>
      <c r="O30" s="72"/>
      <c r="P30" s="72"/>
    </row>
    <row r="31" spans="1:18" x14ac:dyDescent="0.2">
      <c r="A31" s="167" t="s">
        <v>100</v>
      </c>
      <c r="B31" s="66">
        <v>175.42600862999998</v>
      </c>
      <c r="C31" s="166">
        <f t="shared" ref="C31:C40" si="15">B31/B$5*100</f>
        <v>0.48848021946814407</v>
      </c>
      <c r="D31" s="66">
        <v>22.935761639999999</v>
      </c>
      <c r="E31" s="166">
        <f t="shared" ref="E31:G40" si="16">D31/D$5*100</f>
        <v>8.0049843417886402E-2</v>
      </c>
      <c r="F31" s="66">
        <f t="shared" si="3"/>
        <v>198.36177026999999</v>
      </c>
      <c r="G31" s="66">
        <f t="shared" si="16"/>
        <v>0.3072305726655683</v>
      </c>
      <c r="H31" s="66">
        <v>190.29792135</v>
      </c>
      <c r="I31" s="166">
        <f t="shared" ref="I31:I40" si="17">H31/H$5*100</f>
        <v>0.43949339041428703</v>
      </c>
      <c r="J31" s="66">
        <v>26.078920870000001</v>
      </c>
      <c r="K31" s="166">
        <f t="shared" ref="K31:K40" si="18">J31/J$5*100</f>
        <v>8.8498928022117562E-2</v>
      </c>
      <c r="L31" s="66">
        <f t="shared" si="4"/>
        <v>216.37684221999999</v>
      </c>
      <c r="M31" s="66">
        <f t="shared" ref="M31:M40" si="19">L31/L$5*100</f>
        <v>0.29735390498577796</v>
      </c>
      <c r="N31" s="70"/>
      <c r="O31" s="72"/>
      <c r="P31" s="72"/>
    </row>
    <row r="32" spans="1:18" x14ac:dyDescent="0.2">
      <c r="A32" s="178" t="s">
        <v>74</v>
      </c>
      <c r="B32" s="65">
        <v>453.70365796999999</v>
      </c>
      <c r="C32" s="177">
        <f t="shared" si="15"/>
        <v>1.2633546425041604</v>
      </c>
      <c r="D32" s="65">
        <v>264.89166639999996</v>
      </c>
      <c r="E32" s="177">
        <f t="shared" si="16"/>
        <v>0.92451852050303218</v>
      </c>
      <c r="F32" s="65">
        <f t="shared" si="3"/>
        <v>718.59532436999996</v>
      </c>
      <c r="G32" s="65">
        <f t="shared" si="16"/>
        <v>1.1129889228175767</v>
      </c>
      <c r="H32" s="65">
        <v>661.51724847999992</v>
      </c>
      <c r="I32" s="177">
        <f t="shared" si="17"/>
        <v>1.5277752709515109</v>
      </c>
      <c r="J32" s="65">
        <v>228.59550682</v>
      </c>
      <c r="K32" s="177">
        <f t="shared" si="18"/>
        <v>0.77573981703801476</v>
      </c>
      <c r="L32" s="65">
        <f t="shared" si="4"/>
        <v>890.11275529999989</v>
      </c>
      <c r="M32" s="65">
        <f t="shared" si="19"/>
        <v>1.2232293481619199</v>
      </c>
      <c r="N32" s="70"/>
      <c r="O32" s="72"/>
      <c r="P32" s="72"/>
    </row>
    <row r="33" spans="1:16" x14ac:dyDescent="0.2">
      <c r="A33" s="167" t="s">
        <v>76</v>
      </c>
      <c r="B33" s="66">
        <v>8.1598036199999999</v>
      </c>
      <c r="C33" s="166">
        <f t="shared" si="15"/>
        <v>2.2721275449647995E-2</v>
      </c>
      <c r="D33" s="66">
        <v>77.099364510000001</v>
      </c>
      <c r="E33" s="166">
        <f t="shared" si="16"/>
        <v>0.26909034692270406</v>
      </c>
      <c r="F33" s="66">
        <f t="shared" si="3"/>
        <v>85.259168130000006</v>
      </c>
      <c r="G33" s="66">
        <f t="shared" si="16"/>
        <v>0.13205277919185548</v>
      </c>
      <c r="H33" s="66">
        <v>9.2682724199999988</v>
      </c>
      <c r="I33" s="166">
        <f t="shared" si="17"/>
        <v>2.1405091764808329E-2</v>
      </c>
      <c r="J33" s="66">
        <v>93.198849530000004</v>
      </c>
      <c r="K33" s="166">
        <f t="shared" si="18"/>
        <v>0.3162706891675014</v>
      </c>
      <c r="L33" s="66">
        <f t="shared" si="4"/>
        <v>102.46712195000001</v>
      </c>
      <c r="M33" s="66">
        <f t="shared" si="19"/>
        <v>0.14081450922325242</v>
      </c>
      <c r="N33" s="70"/>
      <c r="O33" s="72"/>
      <c r="P33" s="72"/>
    </row>
    <row r="34" spans="1:16" x14ac:dyDescent="0.2">
      <c r="A34" s="178" t="s">
        <v>77</v>
      </c>
      <c r="B34" s="65">
        <v>268.28245496</v>
      </c>
      <c r="C34" s="177">
        <f t="shared" si="15"/>
        <v>0.74704243402538439</v>
      </c>
      <c r="D34" s="65">
        <v>232.61501095</v>
      </c>
      <c r="E34" s="177">
        <f t="shared" si="16"/>
        <v>0.81186731426100711</v>
      </c>
      <c r="F34" s="65">
        <f t="shared" si="3"/>
        <v>500.89746590999999</v>
      </c>
      <c r="G34" s="65">
        <f t="shared" si="16"/>
        <v>0.77580985029924177</v>
      </c>
      <c r="H34" s="65">
        <v>304.33844734999997</v>
      </c>
      <c r="I34" s="177">
        <f t="shared" si="17"/>
        <v>0.70287018959743086</v>
      </c>
      <c r="J34" s="65">
        <v>265.72574550999997</v>
      </c>
      <c r="K34" s="177">
        <f t="shared" si="18"/>
        <v>0.90174143871747603</v>
      </c>
      <c r="L34" s="65">
        <f t="shared" si="4"/>
        <v>570.06419285999993</v>
      </c>
      <c r="M34" s="65">
        <f t="shared" si="19"/>
        <v>0.78340552575001265</v>
      </c>
      <c r="N34" s="70"/>
      <c r="O34" s="72"/>
      <c r="P34" s="72"/>
    </row>
    <row r="35" spans="1:16" x14ac:dyDescent="0.2">
      <c r="A35" s="167" t="s">
        <v>79</v>
      </c>
      <c r="B35" s="66">
        <v>972.79940060000001</v>
      </c>
      <c r="C35" s="166">
        <f t="shared" si="15"/>
        <v>2.7087959671123882</v>
      </c>
      <c r="D35" s="66">
        <v>57.851344250000004</v>
      </c>
      <c r="E35" s="166">
        <f t="shared" si="16"/>
        <v>0.20191136973843887</v>
      </c>
      <c r="F35" s="66">
        <f t="shared" si="3"/>
        <v>1030.6507448499999</v>
      </c>
      <c r="G35" s="66">
        <f t="shared" si="16"/>
        <v>1.5963127276362554</v>
      </c>
      <c r="H35" s="66">
        <v>1277.1268507900002</v>
      </c>
      <c r="I35" s="166">
        <f t="shared" si="17"/>
        <v>2.9495267507966316</v>
      </c>
      <c r="J35" s="66">
        <v>34.832613760000001</v>
      </c>
      <c r="K35" s="166">
        <f t="shared" si="18"/>
        <v>0.11820462178381776</v>
      </c>
      <c r="L35" s="66">
        <f t="shared" si="4"/>
        <v>1311.9594645500001</v>
      </c>
      <c r="M35" s="66">
        <f t="shared" si="19"/>
        <v>1.8029483468029552</v>
      </c>
      <c r="N35" s="70"/>
      <c r="O35" s="72"/>
      <c r="P35" s="72"/>
    </row>
    <row r="36" spans="1:16" x14ac:dyDescent="0.2">
      <c r="A36" s="178" t="s">
        <v>78</v>
      </c>
      <c r="B36" s="65">
        <v>53.965410150000004</v>
      </c>
      <c r="C36" s="177">
        <f t="shared" si="15"/>
        <v>0.15026868364405319</v>
      </c>
      <c r="D36" s="65">
        <v>197.04629914</v>
      </c>
      <c r="E36" s="177">
        <f t="shared" si="16"/>
        <v>0.68772625212157568</v>
      </c>
      <c r="F36" s="65">
        <f t="shared" si="3"/>
        <v>251.01170929</v>
      </c>
      <c r="G36" s="65">
        <f t="shared" si="16"/>
        <v>0.38877688521311388</v>
      </c>
      <c r="H36" s="65">
        <v>64.166154469999995</v>
      </c>
      <c r="I36" s="177">
        <f t="shared" si="17"/>
        <v>0.14819184874857363</v>
      </c>
      <c r="J36" s="65">
        <v>118.27335733</v>
      </c>
      <c r="K36" s="177">
        <f t="shared" si="18"/>
        <v>0.40136113719807687</v>
      </c>
      <c r="L36" s="65">
        <f t="shared" si="4"/>
        <v>182.43951179999999</v>
      </c>
      <c r="M36" s="65">
        <f t="shared" si="19"/>
        <v>0.25071583770628947</v>
      </c>
      <c r="N36" s="70"/>
      <c r="O36" s="72"/>
      <c r="P36" s="72"/>
    </row>
    <row r="37" spans="1:16" x14ac:dyDescent="0.2">
      <c r="A37" s="167" t="s">
        <v>94</v>
      </c>
      <c r="B37" s="66">
        <v>21.70910159</v>
      </c>
      <c r="C37" s="166">
        <f t="shared" si="15"/>
        <v>6.0449797563973888E-2</v>
      </c>
      <c r="D37" s="66">
        <v>102.77560029</v>
      </c>
      <c r="E37" s="166">
        <f t="shared" si="16"/>
        <v>0.35870492724538888</v>
      </c>
      <c r="F37" s="66">
        <f t="shared" si="3"/>
        <v>124.48470188</v>
      </c>
      <c r="G37" s="66">
        <f t="shared" si="16"/>
        <v>0.19280684072660323</v>
      </c>
      <c r="H37" s="66">
        <v>40.362852629999999</v>
      </c>
      <c r="I37" s="166">
        <f t="shared" si="17"/>
        <v>9.3218080488249755E-2</v>
      </c>
      <c r="J37" s="66">
        <v>123.75156870000001</v>
      </c>
      <c r="K37" s="166">
        <f t="shared" si="18"/>
        <v>0.41995147059953619</v>
      </c>
      <c r="L37" s="66">
        <f t="shared" si="4"/>
        <v>164.11442133</v>
      </c>
      <c r="M37" s="66">
        <f t="shared" si="19"/>
        <v>0.22553274900527273</v>
      </c>
      <c r="N37" s="70"/>
      <c r="O37" s="72"/>
      <c r="P37" s="72"/>
    </row>
    <row r="38" spans="1:16" x14ac:dyDescent="0.2">
      <c r="A38" s="178" t="s">
        <v>101</v>
      </c>
      <c r="B38" s="65">
        <v>293.70716954</v>
      </c>
      <c r="C38" s="177">
        <f t="shared" si="15"/>
        <v>0.81783849360026684</v>
      </c>
      <c r="D38" s="65">
        <v>14.80452682</v>
      </c>
      <c r="E38" s="177">
        <f t="shared" si="16"/>
        <v>5.1670403295004753E-2</v>
      </c>
      <c r="F38" s="65">
        <f t="shared" si="3"/>
        <v>308.51169635999997</v>
      </c>
      <c r="G38" s="65">
        <f t="shared" si="16"/>
        <v>0.47783514443177849</v>
      </c>
      <c r="H38" s="65">
        <v>366.95997625000001</v>
      </c>
      <c r="I38" s="177">
        <f t="shared" si="17"/>
        <v>0.8474947228237748</v>
      </c>
      <c r="J38" s="65">
        <v>10.54168402</v>
      </c>
      <c r="K38" s="177">
        <f t="shared" si="18"/>
        <v>3.5773249206453334E-2</v>
      </c>
      <c r="L38" s="65">
        <f t="shared" si="4"/>
        <v>377.50166027</v>
      </c>
      <c r="M38" s="65">
        <f t="shared" si="19"/>
        <v>0.51877821890832387</v>
      </c>
      <c r="N38" s="70"/>
      <c r="O38" s="72"/>
      <c r="P38" s="72"/>
    </row>
    <row r="39" spans="1:16" x14ac:dyDescent="0.2">
      <c r="A39" s="167" t="s">
        <v>75</v>
      </c>
      <c r="B39" s="66">
        <v>1185.5475796200001</v>
      </c>
      <c r="C39" s="166">
        <f t="shared" si="15"/>
        <v>3.3012011525847864</v>
      </c>
      <c r="D39" s="66">
        <v>129.00871189</v>
      </c>
      <c r="E39" s="166">
        <f t="shared" si="16"/>
        <v>0.45026310215603205</v>
      </c>
      <c r="F39" s="66">
        <f t="shared" si="3"/>
        <v>1314.5562915100002</v>
      </c>
      <c r="G39" s="66">
        <f t="shared" si="16"/>
        <v>2.0360368920483678</v>
      </c>
      <c r="H39" s="66">
        <v>751.34247363999998</v>
      </c>
      <c r="I39" s="166">
        <f t="shared" si="17"/>
        <v>1.7352267894454365</v>
      </c>
      <c r="J39" s="66">
        <v>136.78456969999999</v>
      </c>
      <c r="K39" s="166">
        <f t="shared" si="18"/>
        <v>0.46417901449066445</v>
      </c>
      <c r="L39" s="66">
        <f t="shared" si="4"/>
        <v>888.12704334</v>
      </c>
      <c r="M39" s="66">
        <f t="shared" si="19"/>
        <v>1.22050050158377</v>
      </c>
      <c r="N39" s="70"/>
      <c r="O39" s="72"/>
      <c r="P39" s="72"/>
    </row>
    <row r="40" spans="1:16" ht="13.5" x14ac:dyDescent="0.25">
      <c r="A40" s="180" t="s">
        <v>80</v>
      </c>
      <c r="B40" s="59">
        <v>13870.696071459999</v>
      </c>
      <c r="C40" s="175">
        <f t="shared" si="15"/>
        <v>38.62346703363346</v>
      </c>
      <c r="D40" s="59">
        <v>11002.17292056</v>
      </c>
      <c r="E40" s="175">
        <f t="shared" si="16"/>
        <v>38.399519203729305</v>
      </c>
      <c r="F40" s="59">
        <f t="shared" si="3"/>
        <v>24872.868992019998</v>
      </c>
      <c r="G40" s="59">
        <f t="shared" si="16"/>
        <v>38.524085431645716</v>
      </c>
      <c r="H40" s="59">
        <v>15228.208677250001</v>
      </c>
      <c r="I40" s="175">
        <f t="shared" si="17"/>
        <v>35.169575232466762</v>
      </c>
      <c r="J40" s="59">
        <v>9077.3403517499992</v>
      </c>
      <c r="K40" s="175">
        <f t="shared" si="18"/>
        <v>30.803992788900487</v>
      </c>
      <c r="L40" s="59">
        <f t="shared" si="4"/>
        <v>24305.549029000002</v>
      </c>
      <c r="M40" s="59">
        <f t="shared" si="19"/>
        <v>33.401679414694776</v>
      </c>
      <c r="N40" s="70"/>
      <c r="O40" s="72"/>
      <c r="P40" s="72"/>
    </row>
    <row r="41" spans="1:16" x14ac:dyDescent="0.2">
      <c r="A41" s="165" t="s">
        <v>60</v>
      </c>
      <c r="B41" s="66"/>
      <c r="C41" s="166"/>
      <c r="D41" s="66"/>
      <c r="E41" s="166"/>
      <c r="F41" s="66"/>
      <c r="G41" s="66"/>
      <c r="H41" s="66"/>
      <c r="I41" s="166"/>
      <c r="J41" s="66"/>
      <c r="K41" s="166"/>
      <c r="L41" s="66"/>
      <c r="M41" s="66"/>
      <c r="N41" s="70"/>
      <c r="O41" s="72"/>
      <c r="P41" s="72"/>
    </row>
    <row r="42" spans="1:16" x14ac:dyDescent="0.2">
      <c r="A42" s="178" t="s">
        <v>102</v>
      </c>
      <c r="B42" s="65">
        <v>409.96314788000001</v>
      </c>
      <c r="C42" s="177">
        <f t="shared" ref="C42:C51" si="20">B42/B$5*100</f>
        <v>1.1415575718458597</v>
      </c>
      <c r="D42" s="65">
        <v>1.1117048</v>
      </c>
      <c r="E42" s="177">
        <f t="shared" ref="E42:G51" si="21">D42/D$5*100</f>
        <v>3.8800453441978099E-3</v>
      </c>
      <c r="F42" s="65">
        <f t="shared" si="3"/>
        <v>411.07485267999999</v>
      </c>
      <c r="G42" s="65">
        <f t="shared" si="21"/>
        <v>0.63668902644589476</v>
      </c>
      <c r="H42" s="65">
        <v>297.63626282000001</v>
      </c>
      <c r="I42" s="177">
        <f t="shared" ref="I42:I51" si="22">H42/H$5*100</f>
        <v>0.68739148241358139</v>
      </c>
      <c r="J42" s="65">
        <v>3.1424758399999999</v>
      </c>
      <c r="K42" s="177">
        <f t="shared" ref="K42:K51" si="23">J42/J$5*100</f>
        <v>1.0664005023893591E-2</v>
      </c>
      <c r="L42" s="65">
        <f t="shared" si="4"/>
        <v>300.77873865999999</v>
      </c>
      <c r="M42" s="65">
        <f t="shared" ref="M42:M51" si="24">L42/L$5*100</f>
        <v>0.41334244256283414</v>
      </c>
      <c r="N42" s="70"/>
      <c r="O42" s="72"/>
      <c r="P42" s="72"/>
    </row>
    <row r="43" spans="1:16" ht="12" customHeight="1" x14ac:dyDescent="0.2">
      <c r="A43" s="167" t="s">
        <v>103</v>
      </c>
      <c r="B43" s="66">
        <v>36.508325400000004</v>
      </c>
      <c r="C43" s="166">
        <f t="shared" si="20"/>
        <v>0.10165878448172513</v>
      </c>
      <c r="D43" s="66">
        <v>268.19632195000003</v>
      </c>
      <c r="E43" s="166">
        <f t="shared" si="21"/>
        <v>0.93605234979022711</v>
      </c>
      <c r="F43" s="66">
        <f t="shared" si="3"/>
        <v>304.70464735000002</v>
      </c>
      <c r="G43" s="66">
        <f t="shared" si="21"/>
        <v>0.47193863601729868</v>
      </c>
      <c r="H43" s="66">
        <v>57.770452159999998</v>
      </c>
      <c r="I43" s="166">
        <f t="shared" si="22"/>
        <v>0.13342096280109877</v>
      </c>
      <c r="J43" s="66">
        <v>218.72053198999998</v>
      </c>
      <c r="K43" s="166">
        <f t="shared" si="23"/>
        <v>0.74222904828125535</v>
      </c>
      <c r="L43" s="66">
        <f t="shared" si="4"/>
        <v>276.49098414999997</v>
      </c>
      <c r="M43" s="66">
        <f t="shared" si="24"/>
        <v>0.37996521710382941</v>
      </c>
      <c r="N43" s="70"/>
    </row>
    <row r="44" spans="1:16" ht="13.5" customHeight="1" x14ac:dyDescent="0.2">
      <c r="A44" s="178" t="s">
        <v>104</v>
      </c>
      <c r="B44" s="65">
        <v>1864.98420096</v>
      </c>
      <c r="C44" s="177">
        <f t="shared" si="20"/>
        <v>5.1931175935890765</v>
      </c>
      <c r="D44" s="65">
        <v>294.45798300000001</v>
      </c>
      <c r="E44" s="177">
        <f t="shared" si="21"/>
        <v>1.027710167304331</v>
      </c>
      <c r="F44" s="65">
        <f t="shared" si="3"/>
        <v>2159.44218396</v>
      </c>
      <c r="G44" s="65">
        <f t="shared" si="21"/>
        <v>3.3446296527459216</v>
      </c>
      <c r="H44" s="65">
        <v>1328.0682520300002</v>
      </c>
      <c r="I44" s="177">
        <f t="shared" si="22"/>
        <v>3.0671760082588029</v>
      </c>
      <c r="J44" s="65">
        <v>287.18277792000004</v>
      </c>
      <c r="K44" s="177">
        <f t="shared" si="23"/>
        <v>0.97455596874679484</v>
      </c>
      <c r="L44" s="65">
        <f t="shared" si="4"/>
        <v>1615.2510299500002</v>
      </c>
      <c r="M44" s="65">
        <f t="shared" si="24"/>
        <v>2.2197440186301853</v>
      </c>
      <c r="N44" s="70"/>
    </row>
    <row r="45" spans="1:16" x14ac:dyDescent="0.2">
      <c r="A45" s="167" t="s">
        <v>81</v>
      </c>
      <c r="B45" s="66">
        <v>89.443647010000007</v>
      </c>
      <c r="C45" s="166">
        <f t="shared" si="20"/>
        <v>0.24905914842780183</v>
      </c>
      <c r="D45" s="66">
        <v>78.365923840000008</v>
      </c>
      <c r="E45" s="166">
        <f t="shared" si="21"/>
        <v>0.27351086182154849</v>
      </c>
      <c r="F45" s="66">
        <f t="shared" si="3"/>
        <v>167.80957085</v>
      </c>
      <c r="G45" s="66">
        <f t="shared" si="21"/>
        <v>0.2599101151438255</v>
      </c>
      <c r="H45" s="66">
        <v>243.22788609000003</v>
      </c>
      <c r="I45" s="166">
        <f t="shared" si="22"/>
        <v>0.56173523884365917</v>
      </c>
      <c r="J45" s="66">
        <v>114.44048450999999</v>
      </c>
      <c r="K45" s="166">
        <f t="shared" si="23"/>
        <v>0.38835426710916465</v>
      </c>
      <c r="L45" s="66">
        <f t="shared" si="4"/>
        <v>357.6683706</v>
      </c>
      <c r="M45" s="66">
        <f t="shared" si="24"/>
        <v>0.49152250119111862</v>
      </c>
      <c r="N45" s="70"/>
    </row>
    <row r="46" spans="1:16" x14ac:dyDescent="0.2">
      <c r="A46" s="178" t="s">
        <v>82</v>
      </c>
      <c r="B46" s="65">
        <v>7376.54566488</v>
      </c>
      <c r="C46" s="177">
        <f t="shared" si="20"/>
        <v>20.540264658801348</v>
      </c>
      <c r="D46" s="65">
        <v>4594.2762266899999</v>
      </c>
      <c r="E46" s="177">
        <f t="shared" si="21"/>
        <v>16.034832343376781</v>
      </c>
      <c r="F46" s="65">
        <f t="shared" si="3"/>
        <v>11970.82189157</v>
      </c>
      <c r="G46" s="65">
        <f t="shared" si="21"/>
        <v>18.540883457626609</v>
      </c>
      <c r="H46" s="65">
        <v>7280.7095777000004</v>
      </c>
      <c r="I46" s="177">
        <f t="shared" si="22"/>
        <v>16.814811818359075</v>
      </c>
      <c r="J46" s="65">
        <v>6189.6941432600006</v>
      </c>
      <c r="K46" s="177">
        <f t="shared" si="23"/>
        <v>21.004753194885144</v>
      </c>
      <c r="L46" s="65">
        <f t="shared" si="4"/>
        <v>13470.403720960001</v>
      </c>
      <c r="M46" s="65">
        <f t="shared" si="24"/>
        <v>18.511579645338678</v>
      </c>
      <c r="N46" s="70"/>
    </row>
    <row r="47" spans="1:16" x14ac:dyDescent="0.2">
      <c r="A47" s="167" t="s">
        <v>83</v>
      </c>
      <c r="B47" s="66">
        <v>796.76909180999996</v>
      </c>
      <c r="C47" s="166">
        <f t="shared" si="20"/>
        <v>2.2186330514631774</v>
      </c>
      <c r="D47" s="66">
        <v>4240.1715726299999</v>
      </c>
      <c r="E47" s="166">
        <f t="shared" si="21"/>
        <v>14.798944799899161</v>
      </c>
      <c r="F47" s="66">
        <f t="shared" si="3"/>
        <v>5036.9406644399996</v>
      </c>
      <c r="G47" s="66">
        <f t="shared" si="21"/>
        <v>7.8014133606087892</v>
      </c>
      <c r="H47" s="66">
        <v>1262.39660845</v>
      </c>
      <c r="I47" s="166">
        <f t="shared" si="22"/>
        <v>2.9155072297125106</v>
      </c>
      <c r="J47" s="66">
        <v>546.15540176000002</v>
      </c>
      <c r="K47" s="166">
        <f t="shared" si="23"/>
        <v>1.8533806605798002</v>
      </c>
      <c r="L47" s="66">
        <f t="shared" si="4"/>
        <v>1808.5520102099999</v>
      </c>
      <c r="M47" s="66">
        <f t="shared" si="24"/>
        <v>2.4853861304576998</v>
      </c>
      <c r="N47" s="70"/>
    </row>
    <row r="48" spans="1:16" x14ac:dyDescent="0.2">
      <c r="A48" s="178" t="s">
        <v>105</v>
      </c>
      <c r="B48" s="65">
        <v>301.13588045</v>
      </c>
      <c r="C48" s="177">
        <f t="shared" si="20"/>
        <v>0.83852401431650136</v>
      </c>
      <c r="D48" s="65">
        <v>79.548310930000014</v>
      </c>
      <c r="E48" s="177">
        <f t="shared" si="21"/>
        <v>0.2776376007936156</v>
      </c>
      <c r="F48" s="65">
        <f t="shared" si="3"/>
        <v>380.68419138000002</v>
      </c>
      <c r="G48" s="65">
        <f t="shared" si="21"/>
        <v>0.58961876556762505</v>
      </c>
      <c r="H48" s="65">
        <v>518.36237715999994</v>
      </c>
      <c r="I48" s="177">
        <f t="shared" si="22"/>
        <v>1.1971588390724046</v>
      </c>
      <c r="J48" s="65">
        <v>61.677787610000003</v>
      </c>
      <c r="K48" s="177">
        <f t="shared" si="23"/>
        <v>0.20930383252705673</v>
      </c>
      <c r="L48" s="65">
        <f t="shared" si="4"/>
        <v>580.04016476999993</v>
      </c>
      <c r="M48" s="65">
        <f t="shared" si="24"/>
        <v>0.79711491430117221</v>
      </c>
      <c r="N48" s="70"/>
    </row>
    <row r="49" spans="1:14" x14ac:dyDescent="0.2">
      <c r="A49" s="167" t="s">
        <v>84</v>
      </c>
      <c r="B49" s="66">
        <v>1590.6982182899999</v>
      </c>
      <c r="C49" s="166">
        <f t="shared" si="20"/>
        <v>4.4293581142619933</v>
      </c>
      <c r="D49" s="66">
        <v>666.00821334</v>
      </c>
      <c r="E49" s="166">
        <f t="shared" si="21"/>
        <v>2.3244858413558784</v>
      </c>
      <c r="F49" s="66">
        <f t="shared" si="3"/>
        <v>2256.7064316299998</v>
      </c>
      <c r="G49" s="66">
        <f t="shared" si="21"/>
        <v>3.4952763749992322</v>
      </c>
      <c r="H49" s="66">
        <v>2099.4863026100002</v>
      </c>
      <c r="I49" s="166">
        <f t="shared" si="22"/>
        <v>4.8487673786270964</v>
      </c>
      <c r="J49" s="66">
        <v>857.74867539000002</v>
      </c>
      <c r="K49" s="166">
        <f t="shared" si="23"/>
        <v>2.9107737495277073</v>
      </c>
      <c r="L49" s="66">
        <f t="shared" si="4"/>
        <v>2957.2349780000004</v>
      </c>
      <c r="M49" s="66">
        <f t="shared" si="24"/>
        <v>4.0639532384651478</v>
      </c>
      <c r="N49" s="70"/>
    </row>
    <row r="50" spans="1:14" x14ac:dyDescent="0.2">
      <c r="A50" s="178" t="s">
        <v>85</v>
      </c>
      <c r="B50" s="65">
        <v>627.95246138000005</v>
      </c>
      <c r="C50" s="177">
        <f t="shared" si="20"/>
        <v>1.7485568904291138</v>
      </c>
      <c r="D50" s="65">
        <v>397.32519626999999</v>
      </c>
      <c r="E50" s="177">
        <f t="shared" si="21"/>
        <v>1.3867348399682131</v>
      </c>
      <c r="F50" s="65">
        <f t="shared" si="3"/>
        <v>1025.27765765</v>
      </c>
      <c r="G50" s="65">
        <f t="shared" si="21"/>
        <v>1.5879906771968437</v>
      </c>
      <c r="H50" s="65">
        <v>352.66441715000002</v>
      </c>
      <c r="I50" s="177">
        <f t="shared" si="22"/>
        <v>0.81447910346148378</v>
      </c>
      <c r="J50" s="65">
        <v>382.23443800000001</v>
      </c>
      <c r="K50" s="177">
        <f t="shared" si="23"/>
        <v>1.2971141783343489</v>
      </c>
      <c r="L50" s="65">
        <f t="shared" si="4"/>
        <v>734.89885515000003</v>
      </c>
      <c r="M50" s="65">
        <f t="shared" si="24"/>
        <v>1.0099280593356934</v>
      </c>
      <c r="N50" s="70"/>
    </row>
    <row r="51" spans="1:14" ht="13.5" x14ac:dyDescent="0.25">
      <c r="A51" s="169" t="s">
        <v>86</v>
      </c>
      <c r="B51" s="162">
        <f>B16-B17-B40</f>
        <v>834.56483095999829</v>
      </c>
      <c r="C51" s="163">
        <f t="shared" si="20"/>
        <v>2.3238766872224113</v>
      </c>
      <c r="D51" s="162">
        <f>D16-D17-D40</f>
        <v>1315.5472314800008</v>
      </c>
      <c r="E51" s="163">
        <f t="shared" si="21"/>
        <v>4.5914912938905141</v>
      </c>
      <c r="F51" s="162">
        <f t="shared" si="3"/>
        <v>2150.1120624399991</v>
      </c>
      <c r="G51" s="162">
        <f t="shared" si="21"/>
        <v>3.3301787906986249</v>
      </c>
      <c r="H51" s="162">
        <f>H16-H17-H40</f>
        <v>1126.1130290900001</v>
      </c>
      <c r="I51" s="163">
        <f t="shared" si="22"/>
        <v>2.6007600589299176</v>
      </c>
      <c r="J51" s="162">
        <f>J16-J17-J40</f>
        <v>1585.9756094599998</v>
      </c>
      <c r="K51" s="163">
        <f t="shared" si="23"/>
        <v>5.3820149233205035</v>
      </c>
      <c r="L51" s="162">
        <f t="shared" si="4"/>
        <v>2712.0886385499998</v>
      </c>
      <c r="M51" s="162">
        <f t="shared" si="24"/>
        <v>3.7270631139003809</v>
      </c>
      <c r="N51" s="70"/>
    </row>
    <row r="52" spans="1:14" x14ac:dyDescent="0.2">
      <c r="A52" s="176" t="s">
        <v>60</v>
      </c>
      <c r="B52" s="65"/>
      <c r="C52" s="177"/>
      <c r="D52" s="65"/>
      <c r="E52" s="177"/>
      <c r="F52" s="65"/>
      <c r="G52" s="65"/>
      <c r="H52" s="65"/>
      <c r="I52" s="177"/>
      <c r="J52" s="65"/>
      <c r="K52" s="177"/>
      <c r="L52" s="65"/>
      <c r="M52" s="65"/>
      <c r="N52" s="70"/>
    </row>
    <row r="53" spans="1:14" x14ac:dyDescent="0.2">
      <c r="A53" s="167" t="s">
        <v>106</v>
      </c>
      <c r="B53" s="66">
        <v>24.742963549999999</v>
      </c>
      <c r="C53" s="166">
        <f>B53/B$5*100</f>
        <v>6.8897698577230007E-2</v>
      </c>
      <c r="D53" s="66">
        <v>27.179613239999998</v>
      </c>
      <c r="E53" s="166">
        <f>D53/D$5*100</f>
        <v>9.4861632160767081E-2</v>
      </c>
      <c r="F53" s="66">
        <f t="shared" si="3"/>
        <v>51.922576789999994</v>
      </c>
      <c r="G53" s="66">
        <f>F53/F$5*100</f>
        <v>8.041974509377646E-2</v>
      </c>
      <c r="H53" s="66">
        <v>59.761394500000002</v>
      </c>
      <c r="I53" s="166">
        <f>H53/H$5*100</f>
        <v>0.13801904770354301</v>
      </c>
      <c r="J53" s="66">
        <v>82.618038679999998</v>
      </c>
      <c r="K53" s="166">
        <f>J53/J$5*100</f>
        <v>0.28036466289833273</v>
      </c>
      <c r="L53" s="66">
        <f t="shared" si="4"/>
        <v>142.37943318000001</v>
      </c>
      <c r="M53" s="66">
        <f>L53/L$5*100</f>
        <v>0.19566363946973883</v>
      </c>
      <c r="N53" s="70"/>
    </row>
    <row r="54" spans="1:14" x14ac:dyDescent="0.2">
      <c r="A54" s="178" t="s">
        <v>87</v>
      </c>
      <c r="B54" s="65">
        <v>170.04096716999999</v>
      </c>
      <c r="C54" s="177">
        <f>B54/B$5*100</f>
        <v>0.47348537204062291</v>
      </c>
      <c r="D54" s="65">
        <v>87.845388489999991</v>
      </c>
      <c r="E54" s="177">
        <f>D54/D$5*100</f>
        <v>0.3065958612572981</v>
      </c>
      <c r="F54" s="65">
        <f t="shared" si="3"/>
        <v>257.88635565999999</v>
      </c>
      <c r="G54" s="65">
        <f>F54/F$5*100</f>
        <v>0.39942461001539553</v>
      </c>
      <c r="H54" s="65">
        <v>172.14975924000001</v>
      </c>
      <c r="I54" s="177">
        <f>H54/H$5*100</f>
        <v>0.3975801774956742</v>
      </c>
      <c r="J54" s="65">
        <v>65.303648159999995</v>
      </c>
      <c r="K54" s="177">
        <f>J54/J$5*100</f>
        <v>0.22160820560415809</v>
      </c>
      <c r="L54" s="65">
        <f t="shared" si="4"/>
        <v>237.4534074</v>
      </c>
      <c r="M54" s="65">
        <f>L54/L$5*100</f>
        <v>0.32631818275071611</v>
      </c>
      <c r="N54" s="70"/>
    </row>
    <row r="55" spans="1:14" x14ac:dyDescent="0.2">
      <c r="A55" s="167" t="s">
        <v>88</v>
      </c>
      <c r="B55" s="66">
        <v>472.51162446000001</v>
      </c>
      <c r="C55" s="166">
        <f>B55/B$5*100</f>
        <v>1.3157261219132492</v>
      </c>
      <c r="D55" s="66">
        <v>863.08516310000005</v>
      </c>
      <c r="E55" s="166">
        <f>D55/D$5*100</f>
        <v>3.0123190695338931</v>
      </c>
      <c r="F55" s="66">
        <f t="shared" si="3"/>
        <v>1335.5967875599999</v>
      </c>
      <c r="G55" s="66">
        <f>F55/F$5*100</f>
        <v>2.0686252463558041</v>
      </c>
      <c r="H55" s="66">
        <v>613.15371111000002</v>
      </c>
      <c r="I55" s="166">
        <f>H55/H$5*100</f>
        <v>1.4160795947172138</v>
      </c>
      <c r="J55" s="66">
        <v>1017.67270164</v>
      </c>
      <c r="K55" s="166">
        <f>J55/J$5*100</f>
        <v>3.4534766074663992</v>
      </c>
      <c r="L55" s="66">
        <f t="shared" si="4"/>
        <v>1630.8264127500001</v>
      </c>
      <c r="M55" s="66">
        <f>L55/L$5*100</f>
        <v>2.2411483466059092</v>
      </c>
    </row>
    <row r="56" spans="1:14" x14ac:dyDescent="0.2">
      <c r="C56" s="143"/>
      <c r="D56" s="143"/>
      <c r="E56" s="143"/>
      <c r="F56" s="143"/>
      <c r="G56" s="143"/>
    </row>
    <row r="57" spans="1:14" x14ac:dyDescent="0.2">
      <c r="B57" s="216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172"/>
    </row>
    <row r="58" spans="1:14" x14ac:dyDescent="0.2">
      <c r="B58" s="218"/>
      <c r="C58" s="218"/>
      <c r="D58" s="218"/>
      <c r="E58" s="218"/>
      <c r="F58" s="218"/>
      <c r="G58" s="218"/>
      <c r="H58" s="217"/>
      <c r="I58" s="131"/>
      <c r="J58" s="217"/>
      <c r="K58" s="216"/>
      <c r="L58" s="217"/>
    </row>
    <row r="59" spans="1:14" x14ac:dyDescent="0.2"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</row>
    <row r="60" spans="1:14" x14ac:dyDescent="0.2">
      <c r="C60" s="143"/>
      <c r="D60" s="143"/>
      <c r="E60" s="143"/>
      <c r="F60" s="143"/>
      <c r="G60" s="143"/>
    </row>
    <row r="61" spans="1:14" x14ac:dyDescent="0.2">
      <c r="C61" s="143"/>
      <c r="D61" s="143"/>
      <c r="E61" s="143"/>
      <c r="F61" s="143"/>
      <c r="G61" s="143"/>
    </row>
    <row r="62" spans="1:14" x14ac:dyDescent="0.2">
      <c r="C62" s="143"/>
      <c r="D62" s="143"/>
      <c r="E62" s="143"/>
      <c r="F62" s="143"/>
      <c r="G62" s="143"/>
    </row>
    <row r="63" spans="1:14" x14ac:dyDescent="0.2">
      <c r="C63" s="143"/>
      <c r="D63" s="143"/>
      <c r="E63" s="143"/>
      <c r="F63" s="143"/>
      <c r="G63" s="143"/>
    </row>
    <row r="64" spans="1:14" x14ac:dyDescent="0.2">
      <c r="C64" s="143"/>
      <c r="D64" s="143"/>
      <c r="E64" s="143"/>
      <c r="F64" s="143"/>
      <c r="G64" s="143"/>
    </row>
    <row r="65" spans="3:7" x14ac:dyDescent="0.2">
      <c r="C65" s="143"/>
      <c r="D65" s="143"/>
      <c r="E65" s="143"/>
      <c r="F65" s="143"/>
      <c r="G65" s="143"/>
    </row>
    <row r="66" spans="3:7" x14ac:dyDescent="0.2">
      <c r="C66" s="143"/>
      <c r="D66" s="143"/>
      <c r="E66" s="143"/>
      <c r="F66" s="143"/>
      <c r="G66" s="143"/>
    </row>
    <row r="67" spans="3:7" x14ac:dyDescent="0.2">
      <c r="C67" s="143"/>
      <c r="D67" s="143"/>
      <c r="E67" s="143"/>
      <c r="F67" s="143"/>
      <c r="G67" s="143"/>
    </row>
    <row r="68" spans="3:7" x14ac:dyDescent="0.2">
      <c r="C68" s="143"/>
      <c r="D68" s="143"/>
      <c r="E68" s="143"/>
      <c r="F68" s="143"/>
      <c r="G68" s="143"/>
    </row>
    <row r="69" spans="3:7" x14ac:dyDescent="0.2">
      <c r="C69" s="143"/>
      <c r="D69" s="143"/>
      <c r="E69" s="143"/>
      <c r="F69" s="143"/>
      <c r="G69" s="143"/>
    </row>
    <row r="70" spans="3:7" x14ac:dyDescent="0.2">
      <c r="C70" s="143"/>
      <c r="D70" s="143"/>
      <c r="E70" s="143"/>
      <c r="F70" s="143"/>
      <c r="G70" s="143"/>
    </row>
    <row r="71" spans="3:7" x14ac:dyDescent="0.2">
      <c r="C71" s="143"/>
      <c r="D71" s="143"/>
      <c r="E71" s="143"/>
      <c r="F71" s="143"/>
      <c r="G71" s="143"/>
    </row>
    <row r="72" spans="3:7" x14ac:dyDescent="0.2">
      <c r="C72" s="143"/>
      <c r="D72" s="143"/>
      <c r="E72" s="143"/>
      <c r="F72" s="143"/>
      <c r="G72" s="143"/>
    </row>
    <row r="73" spans="3:7" x14ac:dyDescent="0.2">
      <c r="C73" s="143"/>
      <c r="D73" s="143"/>
      <c r="E73" s="143"/>
      <c r="F73" s="143"/>
      <c r="G73" s="143"/>
    </row>
    <row r="74" spans="3:7" x14ac:dyDescent="0.2">
      <c r="C74" s="143"/>
      <c r="D74" s="143"/>
      <c r="E74" s="143"/>
      <c r="F74" s="143"/>
      <c r="G74" s="143"/>
    </row>
    <row r="75" spans="3:7" x14ac:dyDescent="0.2">
      <c r="C75" s="143"/>
      <c r="D75" s="143"/>
      <c r="E75" s="143"/>
      <c r="F75" s="143"/>
      <c r="G75" s="143"/>
    </row>
    <row r="76" spans="3:7" x14ac:dyDescent="0.2">
      <c r="C76" s="143"/>
      <c r="D76" s="143"/>
      <c r="E76" s="143"/>
      <c r="F76" s="143"/>
      <c r="G76" s="143"/>
    </row>
  </sheetData>
  <mergeCells count="4">
    <mergeCell ref="A1:K1"/>
    <mergeCell ref="A3:A4"/>
    <mergeCell ref="B3:G3"/>
    <mergeCell ref="H3:M3"/>
  </mergeCells>
  <printOptions horizontalCentered="1"/>
  <pageMargins left="0.19685039370078741" right="0.19685039370078741" top="0.19685039370078741" bottom="0.19685039370078741" header="0.2362204724409449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Содержание</vt:lpstr>
      <vt:lpstr>1. Внешнеторговый оборот</vt:lpstr>
      <vt:lpstr>2. Структура экспорта и импорта</vt:lpstr>
      <vt:lpstr>3. Экспорт отдельных товаров</vt:lpstr>
      <vt:lpstr>4. Географическая структура</vt:lpstr>
      <vt:lpstr>'1. Внешнеторговый оборот'!Область_печати</vt:lpstr>
      <vt:lpstr>'2. Структура экспорта и импорта'!Область_печати</vt:lpstr>
      <vt:lpstr>'3. Экспорт отдельных товаров'!Область_печати</vt:lpstr>
      <vt:lpstr>'4. Географическая структура'!Область_печати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Елизарова</dc:creator>
  <cp:lastModifiedBy>Нурлан Оспанов</cp:lastModifiedBy>
  <cp:lastPrinted>2020-12-30T06:09:00Z</cp:lastPrinted>
  <dcterms:created xsi:type="dcterms:W3CDTF">2014-04-01T03:37:01Z</dcterms:created>
  <dcterms:modified xsi:type="dcterms:W3CDTF">2022-01-12T11:08:20Z</dcterms:modified>
</cp:coreProperties>
</file>