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7495" windowHeight="1381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'!$A$11:$R$77</definedName>
    <definedName name="_xlnm.Print_Titles" localSheetId="0">'03.3. Изменения и дополнения в '!$10:$11</definedName>
    <definedName name="_xlnm.Print_Area" localSheetId="0">'03.3. Изменения и дополнения в '!$A$1:$R$79</definedName>
  </definedNames>
  <calcPr calcId="145621"/>
</workbook>
</file>

<file path=xl/calcChain.xml><?xml version="1.0" encoding="utf-8"?>
<calcChain xmlns="http://schemas.openxmlformats.org/spreadsheetml/2006/main">
  <c r="K15" i="2" l="1"/>
  <c r="K72" i="2"/>
  <c r="E72" i="2"/>
  <c r="F72" i="2"/>
  <c r="K59" i="2" l="1"/>
  <c r="K58" i="2"/>
  <c r="K50" i="2" l="1"/>
  <c r="K49" i="2"/>
  <c r="K48" i="2"/>
  <c r="K42" i="2"/>
  <c r="K41" i="2"/>
  <c r="K40" i="2"/>
  <c r="K47" i="2"/>
  <c r="K46" i="2"/>
  <c r="K45" i="2"/>
  <c r="K32" i="2"/>
  <c r="K31" i="2"/>
  <c r="K30" i="2"/>
  <c r="J60" i="2"/>
  <c r="K60" i="2" s="1"/>
  <c r="F60" i="2"/>
  <c r="E60" i="2"/>
  <c r="K57" i="2" l="1"/>
  <c r="J75" i="2"/>
  <c r="K75" i="2" s="1"/>
  <c r="F75" i="2"/>
  <c r="E75" i="2"/>
  <c r="J74" i="2"/>
  <c r="K74" i="2" s="1"/>
  <c r="F74" i="2"/>
  <c r="E74" i="2"/>
  <c r="J73" i="2"/>
  <c r="K73" i="2" s="1"/>
  <c r="F73" i="2"/>
  <c r="E73" i="2"/>
  <c r="J64" i="2"/>
  <c r="K64" i="2" s="1"/>
  <c r="F64" i="2"/>
  <c r="E64" i="2"/>
  <c r="J63" i="2"/>
  <c r="K63" i="2" s="1"/>
  <c r="F63" i="2"/>
  <c r="E63" i="2"/>
  <c r="J62" i="2"/>
  <c r="K62" i="2" s="1"/>
  <c r="F62" i="2"/>
  <c r="E62" i="2"/>
  <c r="J61" i="2"/>
  <c r="K61" i="2" s="1"/>
  <c r="F61" i="2"/>
  <c r="E61" i="2"/>
  <c r="J67" i="2" l="1"/>
  <c r="K67" i="2" s="1"/>
  <c r="F67" i="2"/>
  <c r="E67" i="2"/>
  <c r="J66" i="2"/>
  <c r="K66" i="2" s="1"/>
  <c r="F66" i="2"/>
  <c r="E66" i="2"/>
  <c r="J65" i="2"/>
  <c r="K65" i="2" s="1"/>
  <c r="F65" i="2"/>
  <c r="E65" i="2"/>
  <c r="K14" i="2" l="1"/>
  <c r="K56" i="2"/>
  <c r="K55" i="2"/>
  <c r="K77" i="2" l="1"/>
  <c r="J76" i="2" s="1"/>
  <c r="K76" i="2" s="1"/>
  <c r="F76" i="2"/>
  <c r="E76" i="2"/>
  <c r="E70" i="2"/>
  <c r="F70" i="2"/>
  <c r="E71" i="2"/>
  <c r="F71" i="2"/>
  <c r="F69" i="2"/>
  <c r="J71" i="2"/>
  <c r="K71" i="2" s="1"/>
  <c r="J70" i="2"/>
  <c r="K70" i="2" s="1"/>
  <c r="J69" i="2" l="1"/>
  <c r="K69" i="2" s="1"/>
  <c r="E69" i="2"/>
  <c r="K24" i="2" l="1"/>
  <c r="K13" i="2"/>
  <c r="K12" i="2"/>
</calcChain>
</file>

<file path=xl/sharedStrings.xml><?xml version="1.0" encoding="utf-8"?>
<sst xmlns="http://schemas.openxmlformats.org/spreadsheetml/2006/main" count="707" uniqueCount="223">
  <si>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</si>
  <si>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</si>
  <si>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</si>
  <si>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</si>
  <si>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</si>
  <si>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</si>
  <si>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</si>
  <si>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</si>
  <si>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</si>
  <si>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</si>
  <si>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</si>
  <si>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</si>
  <si>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</si>
  <si>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</si>
  <si>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</si>
  <si>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</si>
  <si>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</si>
  <si>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</si>
  <si>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</si>
  <si>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Запрос ценовых предложений без размещения объявления</t>
  </si>
  <si>
    <t>Штука</t>
  </si>
  <si>
    <t>10 Октябрь</t>
  </si>
  <si>
    <t>Изменение</t>
  </si>
  <si>
    <t>Дополнительная закупка</t>
  </si>
  <si>
    <t>Услуга</t>
  </si>
  <si>
    <t>Из одного источника путем заключения договора</t>
  </si>
  <si>
    <t>08 Август</t>
  </si>
  <si>
    <t>Запрос ценовых предложений путем размещения объявления</t>
  </si>
  <si>
    <t>Актюбинский филиал</t>
  </si>
  <si>
    <t>750000000</t>
  </si>
  <si>
    <t>Конкурс</t>
  </si>
  <si>
    <t>Управление по работе с персоналом</t>
  </si>
  <si>
    <t>Хозяйственное управление</t>
  </si>
  <si>
    <t>751410000</t>
  </si>
  <si>
    <t>Работа</t>
  </si>
  <si>
    <t>265А контакторы</t>
  </si>
  <si>
    <t>Контактор 265А</t>
  </si>
  <si>
    <t>КТЭ 265А алғашқы контакторы</t>
  </si>
  <si>
    <t>Вводный контактор КТЭ 265А</t>
  </si>
  <si>
    <t>Дизель отыны</t>
  </si>
  <si>
    <t>Топливо дизельное</t>
  </si>
  <si>
    <t>Дизель отыны (жазғы)</t>
  </si>
  <si>
    <t>Топливо дизельное (летнее)</t>
  </si>
  <si>
    <t>Литр (куб.дм.)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</si>
  <si>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</si>
  <si>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</si>
  <si>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Жоғарғы оқу орынынан  кейингі білім беру</t>
  </si>
  <si>
    <t>Бухгалтерлік есеп саласында</t>
  </si>
  <si>
    <t>В сфере бухгалтерского учета</t>
  </si>
  <si>
    <t xml:space="preserve">Запрос ценовых предложений без размещения объявления </t>
  </si>
  <si>
    <t>Эконометрика саласында</t>
  </si>
  <si>
    <t>В сфере эконометрики</t>
  </si>
  <si>
    <t>Послевузовское образование</t>
  </si>
  <si>
    <t>Алматы қ. "Көктем-3" ш.а., 21-үй мекенжайы бойынша әкімшілік үйінің Басқарма залын қайта құрастыру бойынша жұмыстарды сатып алу туралы</t>
  </si>
  <si>
    <t>Реконструкция зала Правления административного здания по адресу: г. Алматы, мкр. "Коктем-3", д.21</t>
  </si>
  <si>
    <t>Авторский надзор за реконструкцией зала Правления административного здания по адресу: г. Алматы, мкр. "Коктем-3", д.21</t>
  </si>
  <si>
    <t>Технический надзор за реконструкцией зала Правления административного здания по адресу: г. Алматы, мкр. "Коктем-3", д.21</t>
  </si>
  <si>
    <t>Алматы қ. "Көктем-3" ш.а., 21-үй мекенжайы бойынша әкімшілік үйінің Басқарма залын қайта құрастыруы авторлық қадағалау</t>
  </si>
  <si>
    <t>Алматы қ. "Көктем-3" ш.а., 21-үй мекенжайы бойынша әкімшілік үйінің Басқарма залын қайта құрастыруы техникалық қадағалау</t>
  </si>
  <si>
    <t>'Алматы қаласы, Әйтеке би көшесі, 67-үй мекенжайда орналасқан жерді пайдалану актысын жасау бойынша қызметтер</t>
  </si>
  <si>
    <t>Услуги по изготовлению акта землепользования на земельный участок, расположенный по адресу: г. Алматы, ул. Айтеке би, 67</t>
  </si>
  <si>
    <t>751110000</t>
  </si>
  <si>
    <t>Услуги по изготовлению акта землепользования на земельный участок , расположенный по адресу: г. Алматы, ул. Габдуллина, 90А</t>
  </si>
  <si>
    <t>Алматы қаласы, Габдуллин көшесі, 90А-үй мекенжайда орналасқан жерді пайдалану актісін жасау бойынша қызметтер</t>
  </si>
  <si>
    <t>Управление безопасности</t>
  </si>
  <si>
    <t>Жобалау-сметалық құжаттамасының әзiрлеуi</t>
  </si>
  <si>
    <t>Разработка проектно - сметной документации</t>
  </si>
  <si>
    <t>'Разработка проектно-сметной документации к системе пожарной сигнализации и системе оповещения в здании Пионер-3</t>
  </si>
  <si>
    <t>Разработка проектно-сметной документации к системе пожарной сигнализации и системе оповещения в здании Пионер-3</t>
  </si>
  <si>
    <t>Разработка проектно-сметной документации к системе пожаротушения тонкораспыленной водой в здании Пионер-3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</si>
  <si>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</si>
  <si>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>Разработка проектно-сметной документации к системе газового пожаротушения в здания по адресу ул. Кунаева, д.181</t>
  </si>
  <si>
    <t>Газды өрт сөндiрудi автоматты қоюды жүйеге жобалау-сметалық құжаттамасының әзiрлеуi</t>
  </si>
  <si>
    <t>Разработка проектно - сметной документации к системе автоматической установки газового пожаротушения</t>
  </si>
  <si>
    <t>Автоматты өрт дабылы және хабарлауды жүйе бойымен жобалау-сметалық құжаттамасының әзiрлеуi</t>
  </si>
  <si>
    <t>Разработка проектно - сметной документации по системе автоматической пожарной сигнализации и оповещения</t>
  </si>
  <si>
    <t>Периметрлiк қорғау сигнализациясының жүйесi бойымен жобалау-сметалық құжаттамасының әзiрлеуi</t>
  </si>
  <si>
    <t>Разработка проектно - сметной документации по системе периметральной охранной сигнализации</t>
  </si>
  <si>
    <t>ТК-6305 тонер-картриджі, ресурсы 35000 көшірме</t>
  </si>
  <si>
    <t>Тонер-картридж ТК-6305, ресурс 35000 копий</t>
  </si>
  <si>
    <t>ТК-475 тонер-картриджі, ресурсы 15000 көшірме</t>
  </si>
  <si>
    <t>Тонер-картридж ТК-475, ресурс 15000 копий</t>
  </si>
  <si>
    <t>ТК-865Y сары тонері, ресурсы 12000 көшірме</t>
  </si>
  <si>
    <t>Желтый тонер ТК-865Y, ресурс 12000 копий</t>
  </si>
  <si>
    <t>ТК-865С көк тонері, ресурсы 12000 көшірме</t>
  </si>
  <si>
    <t>Синий тонер ТК-865С, ресурс 12000 копий</t>
  </si>
  <si>
    <t>Автоматты сақтау камерасы</t>
  </si>
  <si>
    <t>Автоматическая камера хранения</t>
  </si>
  <si>
    <t>Автоматическая камера хранения для мобильных устройств (40 ячеек)</t>
  </si>
  <si>
    <t>Автоматическая камера хранения для электронной техники(36 ячеек)</t>
  </si>
  <si>
    <t>Ақтөбе қаласы әкімшілік ғимаратттың және қойманың құру үшін геологиялық іздестіру</t>
  </si>
  <si>
    <t>Геологические изыскания для строительства административного здания и хранилища в г. Актобе</t>
  </si>
  <si>
    <t>09 Сентябрь</t>
  </si>
  <si>
    <t>Әкімшілік ғимараты және қойманың құрылысына техника-экономикалық негіздеме әзірлеу (Ақтөбе қ.)</t>
  </si>
  <si>
    <t>Разработка технико-экономического обоснования на строительство административного здания и хранилища (г. Актобе)</t>
  </si>
  <si>
    <t>11 Ноябрь</t>
  </si>
  <si>
    <t>Әкімшілік ғимараты және қойманың құрылысына техника-экономикалық негіздеме сараптау (Ақтөбе қ.)</t>
  </si>
  <si>
    <t>Экспертиза технико-экономического обоснования на строительство административного здания и хранилища (г. Актобе)</t>
  </si>
  <si>
    <t>Әкімшілік ғимараты және қойманың құрылысына жобанын нобайы әзiрлеуi (Ақтөбе қ.)</t>
  </si>
  <si>
    <t>Разработка эскизного проекта на строительство административного здания и хранилища (г. Актобе)</t>
  </si>
  <si>
    <t>Алматы қаласы, "Көктем-3", ықшамауданы, 23в-үй мекенжайда орналасқан автотұрақтың бұзуға және құрылысына эскиздiк жобасың әзiрлеу</t>
  </si>
  <si>
    <t xml:space="preserve">Разработка эскизного проекта на снос и строительство паркинга, расположенного по адресу: г. Алматы, мкр. Коктем-3, 23в </t>
  </si>
  <si>
    <t>07 Июль</t>
  </si>
  <si>
    <t xml:space="preserve">"Орталық" блоктiң 4 қабатының бөлмелерін қайта құру </t>
  </si>
  <si>
    <t>Реконструкция помещений 4 этажа блока "Центр"</t>
  </si>
  <si>
    <t>"Орталық" блоктiң 4 қабатының бөлмелерін қайта құруы авторлық қадағалау</t>
  </si>
  <si>
    <t>Авторский надзор за реконструкцией помещений 4 этажа блока "Центр"</t>
  </si>
  <si>
    <t>"Орталық" блоктiң 4 қабатының бөлмелерін қайта құруы  техникалық қадағалау</t>
  </si>
  <si>
    <t>Технический надзор за реконструкцией помещений 4 этажа блока "Центр"</t>
  </si>
  <si>
    <t>Басшыға арналған жиһаз жиынтығы</t>
  </si>
  <si>
    <t>Комплект мебели для руководителя</t>
  </si>
  <si>
    <t>Конкурс с применением торгов на понижение цены</t>
  </si>
  <si>
    <t>Комплект</t>
  </si>
  <si>
    <t>Басшының қабылдау бөлмесіне арналған жиһаз жиынтығы</t>
  </si>
  <si>
    <t>Комплект мебели для приемной руководителя</t>
  </si>
  <si>
    <t>Екі қызметкерге арналған жиһаз жиынтығы</t>
  </si>
  <si>
    <t>Комплект мебели на 2-х сотрудников</t>
  </si>
  <si>
    <t>Металдық шкаф</t>
  </si>
  <si>
    <t>Металлический шкаф</t>
  </si>
  <si>
    <t>Балабақшаның құрылысына жобанын нобайы әзiрлеуi</t>
  </si>
  <si>
    <t>Разработка эскизного проекта на строительство детского сада</t>
  </si>
  <si>
    <t>Управление информационных технологий</t>
  </si>
  <si>
    <t>Центральный филиал</t>
  </si>
  <si>
    <t>Жаздық дизель отыны</t>
  </si>
  <si>
    <t>Дизельное топливо летнее</t>
  </si>
  <si>
    <t>Литр (куб. дм.)</t>
  </si>
  <si>
    <t>'08 Август</t>
  </si>
  <si>
    <t>Модельдеу мен дамыған талдаманың бірыңғай құралы</t>
  </si>
  <si>
    <t>Единое средство моделирования и развитой аналитики</t>
  </si>
  <si>
    <t>Жинау, тазалау, бастапқы деректерді жүкреу, жаңарту және дамыған сараптама бойынша ЛБҚ сатып алу және енгізу</t>
  </si>
  <si>
    <t>Приобретение и внедрение ЛПО по сбору, очистке, закачке исходных данных, моделированию и развитой аналитики</t>
  </si>
  <si>
    <t>Исключение</t>
  </si>
  <si>
    <t>Интернет-ресурсты жаңғырту</t>
  </si>
  <si>
    <t>Модернизация интернет-ресурса</t>
  </si>
  <si>
    <t>ҚРҰБ интернет-ресурсын әзірлеу</t>
  </si>
  <si>
    <t>Разработка интернет-ресурса НБРК</t>
  </si>
  <si>
    <t>Көрсеткіштер жинаудың бірыңғай жүйесі (КЖБЖ)</t>
  </si>
  <si>
    <t>Единая система сбора показателей (ЕССП)</t>
  </si>
  <si>
    <t>КЖБЖ ААЖ пысықтау және дамыту</t>
  </si>
  <si>
    <t>Развитие и доработка АИС ЕССП</t>
  </si>
  <si>
    <t>IBM блейд 1 жүйесі</t>
  </si>
  <si>
    <t>Блейд-система 1 IBM</t>
  </si>
  <si>
    <t>Серверлік құрал-жабдықтардың  жиынтығы (блейд жүйе)</t>
  </si>
  <si>
    <t>Комплект серверного оборудования (блейд-система)</t>
  </si>
  <si>
    <t>IBM блейд 2 жүйесі</t>
  </si>
  <si>
    <t>Блейд-система2 IBM</t>
  </si>
  <si>
    <t>Активное оборудование для построения корпоративной сети</t>
  </si>
  <si>
    <t>Коммутатор</t>
  </si>
  <si>
    <t>Оборудование</t>
  </si>
  <si>
    <t xml:space="preserve">Оборудование аудио и видеоконференцсвязи с сопутствующими услугами </t>
  </si>
  <si>
    <t>"08 Август</t>
  </si>
  <si>
    <t>Картридж</t>
  </si>
  <si>
    <t>Картридж оригинальный Toner Cartridge E260A11E к принтеру Lexmark E-260dn</t>
  </si>
  <si>
    <t>Драм-картридж оригинальный Photoconductor E260X22G к принтеру Lexmark E-260dn</t>
  </si>
  <si>
    <t>Картриджи цветные (комплект)</t>
  </si>
  <si>
    <t>Комплект картриджей оригинальных C9730A, C9731A, C9732A, C9733A к принтеру HP LJ 5500/N</t>
  </si>
  <si>
    <t>Комплект картриджей оригинальных 8938621, 8938622, 8938623, 8938624 к принтеру Konica Minolta magicolor 7450</t>
  </si>
  <si>
    <t>Комплект картриджей оригинальных AOD7153, AOD7253, AOD7353, AOD7453 к принтеру Konica Minolta magicolor 8650DN</t>
  </si>
  <si>
    <t>Комплект картриджей оригинальных 106R01601, 106R01602, 106R01603, 106R01604 к принтеру XEROX Color Ph 6500</t>
  </si>
  <si>
    <t>Комплект картриджей оригинальных 106R01631, 106R01632, 106R01633, 106R01634 к принтеру XEROX Color Ph 6010</t>
  </si>
  <si>
    <t>Ноутбук</t>
  </si>
  <si>
    <t>"09 Сентябрь</t>
  </si>
  <si>
    <t>Принтер цветной</t>
  </si>
  <si>
    <t>Принтер цветной формата А4 с тремя дополнительными комплектами картриджей</t>
  </si>
  <si>
    <t>Проектор</t>
  </si>
  <si>
    <t>Проектор переносной (1920×1080, HDMI)</t>
  </si>
  <si>
    <t>Картридж оригинальный 106R02732 к принтеру XEROX WorkCentre 3615 DN</t>
  </si>
  <si>
    <t>Картридж оригинальный 106R01487 к принтеру Xerox WorkCentre 3220DN</t>
  </si>
  <si>
    <t>Бекіткіш</t>
  </si>
  <si>
    <t>Крепление</t>
  </si>
  <si>
    <t>WC3220 ЖАПҚЫШ БЕРУШІСІНІҢ Xerox 003N01051 бекіткіші</t>
  </si>
  <si>
    <t>Крепление 003N01051 Xerox КРЫШКИ ПОДАТЧИКА WC3220</t>
  </si>
  <si>
    <t>Жады модулі</t>
  </si>
  <si>
    <t>Модуль памяти</t>
  </si>
  <si>
    <t>Жалғастырғыш тетік</t>
  </si>
  <si>
    <t>Переходник</t>
  </si>
  <si>
    <t>USB 3.0 / SATA жалғастырғыш тетігі</t>
  </si>
  <si>
    <t>Переходник USB 3.0 / SATA</t>
  </si>
  <si>
    <t>USB / LAN жалғастырғыш тетігі</t>
  </si>
  <si>
    <t>Переходник USB / LAN</t>
  </si>
  <si>
    <t>Металдық стеллаж</t>
  </si>
  <si>
    <t>Металлический стеллаж</t>
  </si>
  <si>
    <t>Басқару залына жиһаз жиынтығы</t>
  </si>
  <si>
    <t>Комплект мебели для зала Правления</t>
  </si>
  <si>
    <t>Жер учаскесін бөлу және шекарасын белгілеу бойынша қызметтерді көрсету</t>
  </si>
  <si>
    <t>Услуги по отводу и установлению границ земельного участка</t>
  </si>
  <si>
    <t>Услуги по отводу и установлению границ земельного участка на местности, подготовка докуменов о праве на землю для строительства административного здания</t>
  </si>
  <si>
    <t>Әкімшілік ғимаратының құрылысы үшін жер учаскесін бөлу және шекарасын белгілеу, жер құқығы туралы құжаттарды дайындау жөніндегі қызметтер</t>
  </si>
  <si>
    <t>Басқарудың залын қайта құру жобалау-сметалық құжаттамасының әзірлеу</t>
  </si>
  <si>
    <t>Разработка ПСД на реконструкцию зала Правления</t>
  </si>
  <si>
    <t xml:space="preserve">Ілеспе қызметерімен бірге аудио және бейнеконференция байланысы жабдығы </t>
  </si>
  <si>
    <t>Жабдық</t>
  </si>
  <si>
    <t>Корпоративтік желіні құруға арналған  белсенді жабдық</t>
  </si>
  <si>
    <t>HP LJ 5500/N принтеріне  C9730A, C9731A, C9732A, C9733A түпнұсқа картридждердің жиынтығы</t>
  </si>
  <si>
    <t>Түрлі түсті картридждер (жиынтық)</t>
  </si>
  <si>
    <t>Konica Minolta magicolor 7450 принтеріне 8938621, 8938622, 8938623, 8938624 түпнұсқа картридждердің жиынтығы</t>
  </si>
  <si>
    <t>Konica Minolta magicolor 8650DN принтеріне   AOD7153, AOD7253, AOD7353, AOD7453 түпнұсқ картридждердің жиынтығы</t>
  </si>
  <si>
    <t>XEROX Color Ph 6500 принтеріне  106R01601, 106R01602, 106R01603, 106R01604 түпнұсқа картридждердің жиынтығы</t>
  </si>
  <si>
    <t>XEROX Color Ph 6010 принтеріне 106R01631, 106R01632, 106R01633, 106R01634 түпнұсқа картридждердің жиынтығы</t>
  </si>
  <si>
    <t>XEROX WorkCentre 3615 DN принтеріне  106R02732 түпнұсқа картриджі</t>
  </si>
  <si>
    <t>Xerox WorkCentre 3220DN принтеріне  106R014872 түпнұсқа картриджі</t>
  </si>
  <si>
    <t>Lexmark E-260dn принтеріне Toner Cartridge E260A11E түпнұсқа картриджі</t>
  </si>
  <si>
    <t>Lexmark E-260dn принтеріне Photoconductor E260X22G түпнұсқа драм-картриджі</t>
  </si>
  <si>
    <t>Түрлі түсті принтер</t>
  </si>
  <si>
    <t xml:space="preserve">Үш қосымша картридж жиынтығы бар А4 форматты түрлі түсті принтер </t>
  </si>
  <si>
    <t>Тасымалданатын проектор (1920×1080, HDMI)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</si>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</sst>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sz val="8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0" fillId="33" borderId="0" xfId="0" applyFill="1"/>
    <xf numFmtId="0" fontId="0" fillId="34" borderId="0" xfId="0" applyFill="1"/>
    <xf numFmtId="164" fontId="20" fillId="34" borderId="0" xfId="0" quotePrefix="1" applyNumberFormat="1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166" fontId="20" fillId="34" borderId="0" xfId="0" quotePrefix="1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4" fontId="23" fillId="36" borderId="10" xfId="0" quotePrefix="1" applyNumberFormat="1" applyFont="1" applyFill="1" applyBorder="1" applyAlignment="1">
      <alignment horizontal="center" vertical="center" wrapText="1"/>
    </xf>
    <xf numFmtId="165" fontId="23" fillId="36" borderId="10" xfId="0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152400</xdr:rowOff>
    </xdr:from>
    <xdr:to>
      <xdr:col>1</xdr:col>
      <xdr:colOff>962025</xdr:colOff>
      <xdr:row>100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340995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relationId="2750681"&gt;&lt;page&gt;page_UTF8=Grid1:0&lt;/page&gt;&lt;refresh&gt;&lt;url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method="post"&gt;/hr/common/HRClientRefTracker.jsp?removeInstanceId=2750681&lt;/url&gt;&lt;/close&gt;&lt;/ToolsActions&gt;</a:t>
          </a:r>
        </a:p>
      </xdr:txBody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7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2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4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5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7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26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7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28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9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2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3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6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7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8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9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0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2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3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4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5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6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7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9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0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1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2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3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4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5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7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8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9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0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1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2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3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5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6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7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78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79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2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3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7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9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8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9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0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1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2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5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18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20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22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24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5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26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7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28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9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30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31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32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33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6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7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8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39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0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1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2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3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4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5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6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7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8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9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0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1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4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5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9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1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0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1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2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3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4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5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6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7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0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1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2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3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4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5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6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7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8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9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00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1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02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3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04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5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06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07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08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09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10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11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12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13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4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5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6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7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8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19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20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21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22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23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24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25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26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27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28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29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30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32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3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3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36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37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38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9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40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42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44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46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48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9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56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57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58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59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60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61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62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63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66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67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71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73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72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73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76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77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81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83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92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93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396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397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01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03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12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13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14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15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7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18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19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32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33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34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35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36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37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38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39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40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41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42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43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44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45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46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47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56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57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58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59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60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61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62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63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64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65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68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69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73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75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84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85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86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87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8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9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90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491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04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05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06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07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08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09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10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1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12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3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14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5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16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7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18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19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0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1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2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3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4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5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6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27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28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29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0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1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2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3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4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35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536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537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540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541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542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544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545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547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56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57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58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59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60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61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62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63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76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77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78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79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0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81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2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83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4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85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6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88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89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590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591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2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3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4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5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6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7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8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599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0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1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2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3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4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5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6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07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08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09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12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13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1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1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17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19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28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29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30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31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32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33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34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35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48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49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50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51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52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53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54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55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56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57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58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59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60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61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662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663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6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7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8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69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70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671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2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3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4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5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6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7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8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679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80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81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84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85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8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8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89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91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00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01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02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03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04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05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06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07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20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21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22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23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24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25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26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27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28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29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30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31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32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34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35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36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37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38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39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40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41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42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43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4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5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6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7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8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49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50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51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52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53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54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55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56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57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58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59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60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61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62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63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6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6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66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67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68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69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70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71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72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74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75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76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77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78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8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86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87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88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89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90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791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92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93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796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9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0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01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03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95250</xdr:colOff>
      <xdr:row>16</xdr:row>
      <xdr:rowOff>47625</xdr:rowOff>
    </xdr:to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05750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16</xdr:row>
      <xdr:rowOff>0</xdr:rowOff>
    </xdr:from>
    <xdr:to>
      <xdr:col>5</xdr:col>
      <xdr:colOff>762000</xdr:colOff>
      <xdr:row>16</xdr:row>
      <xdr:rowOff>47625</xdr:rowOff>
    </xdr:to>
    <xdr:sp macro="" textlink="">
      <xdr:nvSpPr>
        <xdr:cNvPr id="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20125" y="42386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16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29275" y="4238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27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28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31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32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33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35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36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38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47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48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49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50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51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52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53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54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67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68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69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70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71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72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73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74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75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76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77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78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79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80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881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882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3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4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5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6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7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8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89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890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1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2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3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4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5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6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7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898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899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00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03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04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0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0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08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10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19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20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21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22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2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2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25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26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39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40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41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42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43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44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45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46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47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48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49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50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51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52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53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54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5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5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5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5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5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6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6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6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3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4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5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6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7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8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69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70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71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72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75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76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77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79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80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82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91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92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93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994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95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996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97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998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11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12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13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14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15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16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17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18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19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20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21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22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23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24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029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1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2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3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4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5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6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7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038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39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0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1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2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3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4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5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046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47625</xdr:rowOff>
    </xdr:to>
    <xdr:sp macro="" textlink="">
      <xdr:nvSpPr>
        <xdr:cNvPr id="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47625</xdr:rowOff>
    </xdr:to>
    <xdr:sp macro="" textlink="">
      <xdr:nvSpPr>
        <xdr:cNvPr id="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5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7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0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1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5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6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7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8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39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40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41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42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43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45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48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49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3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4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5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6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7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8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59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60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61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63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66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67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79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0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8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97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199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2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3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7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8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09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0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1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2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3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14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15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17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0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1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5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6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7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8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29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0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1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2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33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35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1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8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39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3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4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5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6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7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8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49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250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51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52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55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56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57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59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60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62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71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72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73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74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75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76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77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78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91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92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93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94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95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96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97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298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299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00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01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02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03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04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05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06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07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08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09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10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11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12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13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14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15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16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17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18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19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20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21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22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23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24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25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26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27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28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29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30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31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32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33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34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3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3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37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38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39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40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41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42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43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44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45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46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47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48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49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50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1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2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3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4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5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56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57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58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59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60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61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62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63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64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67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68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69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71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72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74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473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474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477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478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79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81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82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84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93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94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497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498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499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01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02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04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13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14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15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16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17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18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19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20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33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34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35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36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37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38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39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40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41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42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43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44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45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46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47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48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49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0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1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2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3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4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5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56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57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58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59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60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61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62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63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64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65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66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69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70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71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73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74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76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85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86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87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88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89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90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91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592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05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06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07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08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09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10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11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12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13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14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15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16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17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18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619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620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1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2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3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4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5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6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7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628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29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0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1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2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3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4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5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636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37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38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41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42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43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45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46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48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57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58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59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60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61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62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63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64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77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78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79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80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81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82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83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84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85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86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87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88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89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90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691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692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3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4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5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6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7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8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699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00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1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2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3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4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5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6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7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08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09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10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11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12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1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1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15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16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17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18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19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20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21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22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23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24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25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26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27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28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29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30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31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32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33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34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35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36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3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3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3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4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4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4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3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4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5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6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7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48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49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50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53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54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5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5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58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60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59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860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63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864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86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86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868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870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79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80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83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84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8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8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88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90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899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00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01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02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0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0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05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06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19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20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21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22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23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24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25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26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27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28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29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30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31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32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33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34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3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3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3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3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3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4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4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4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3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4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5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6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7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8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49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50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51" name="AutoShape 217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52" name="AutoShape 218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55" name="AutoShape 223" descr="t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56" name="AutoShape 22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957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959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960" name="AutoShape 230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962" name="AutoShape 232" descr="t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38100</xdr:rowOff>
    </xdr:to>
    <xdr:sp macro="" textlink="">
      <xdr:nvSpPr>
        <xdr:cNvPr id="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38100</xdr:rowOff>
    </xdr:to>
    <xdr:sp macro="" textlink="">
      <xdr:nvSpPr>
        <xdr:cNvPr id="1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71" name="AutoShape 241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72" name="AutoShape 24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73" name="AutoShape 244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74" name="AutoShape 24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75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76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77" name="AutoShape 24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78" name="AutoShape 25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1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91" name="AutoShape 33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92" name="AutoShape 33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93" name="AutoShape 33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94" name="AutoShape 34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95" name="AutoShape 343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96" name="AutoShape 34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97" name="AutoShape 346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1998" name="AutoShape 347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1999" name="AutoShape 349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00" name="AutoShape 3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2001" name="AutoShape 352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02" name="AutoShape 35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2003" name="AutoShape 355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04" name="AutoShape 35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47625</xdr:colOff>
      <xdr:row>16</xdr:row>
      <xdr:rowOff>28575</xdr:rowOff>
    </xdr:to>
    <xdr:sp macro="" textlink="">
      <xdr:nvSpPr>
        <xdr:cNvPr id="2005" name="AutoShape 358" descr="t"/>
        <xdr:cNvSpPr>
          <a:spLocks noChangeAspect="1" noChangeArrowheads="1"/>
        </xdr:cNvSpPr>
      </xdr:nvSpPr>
      <xdr:spPr bwMode="auto">
        <a:xfrm>
          <a:off x="38195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06" name="AutoShape 35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07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08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09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10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11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12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13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014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15" name="AutoShape 369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16" name="AutoShape 370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17" name="AutoShape 371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18" name="AutoShape 372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19" name="AutoShape 373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20" name="AutoShape 374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21" name="AutoShape 375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</xdr:colOff>
      <xdr:row>16</xdr:row>
      <xdr:rowOff>28575</xdr:rowOff>
    </xdr:to>
    <xdr:sp macro="" textlink="">
      <xdr:nvSpPr>
        <xdr:cNvPr id="2022" name="AutoShape 376" descr="t"/>
        <xdr:cNvSpPr>
          <a:spLocks noChangeAspect="1" noChangeArrowheads="1"/>
        </xdr:cNvSpPr>
      </xdr:nvSpPr>
      <xdr:spPr bwMode="auto">
        <a:xfrm>
          <a:off x="55340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23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25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28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29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3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4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5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6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7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8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39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40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41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43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46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47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05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5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4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5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69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0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1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2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3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4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5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6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7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8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79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0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1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2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3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4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5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6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7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89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14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16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1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2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4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5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29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0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1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2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3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4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5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36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37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39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2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3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7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8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49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50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51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52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53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54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55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57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0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1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5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6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7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8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69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70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71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72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73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75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78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79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3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4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5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6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7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8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89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90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91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93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96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97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09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0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1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2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16</xdr:row>
      <xdr:rowOff>0</xdr:rowOff>
    </xdr:from>
    <xdr:to>
      <xdr:col>5</xdr:col>
      <xdr:colOff>142875</xdr:colOff>
      <xdr:row>16</xdr:row>
      <xdr:rowOff>161925</xdr:rowOff>
    </xdr:to>
    <xdr:sp macro="" textlink="">
      <xdr:nvSpPr>
        <xdr:cNvPr id="2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53375" y="4238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28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30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3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4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8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39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0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1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2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3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4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45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46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48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1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2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6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7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8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59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60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61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62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63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64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66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69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0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4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5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6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7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8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79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80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281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47625</xdr:rowOff>
    </xdr:to>
    <xdr:sp macro="" textlink="">
      <xdr:nvSpPr>
        <xdr:cNvPr id="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1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3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6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7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19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0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2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56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58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61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63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66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67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1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2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3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4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5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6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7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78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79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81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4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5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89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0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1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2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3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4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5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396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97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399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2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3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7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8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09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0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1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2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3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4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5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6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7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8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19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0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1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2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3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4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5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7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52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54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7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59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2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3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7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8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69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70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71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72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73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74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5" name="AutoShape 230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7" name="AutoShape 232" descr="t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38100</xdr:rowOff>
    </xdr:to>
    <xdr:sp macro="" textlink="">
      <xdr:nvSpPr>
        <xdr:cNvPr id="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0" name="AutoShape 24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1" name="AutoShape 25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5" name="AutoShape 369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6" name="AutoShape 370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7" name="AutoShape 371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8" name="AutoShape 372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89" name="AutoShape 373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90" name="AutoShape 374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91" name="AutoShape 375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47625</xdr:colOff>
      <xdr:row>16</xdr:row>
      <xdr:rowOff>28575</xdr:rowOff>
    </xdr:to>
    <xdr:sp macro="" textlink="">
      <xdr:nvSpPr>
        <xdr:cNvPr id="2492" name="AutoShape 376" descr="t"/>
        <xdr:cNvSpPr>
          <a:spLocks noChangeAspect="1" noChangeArrowheads="1"/>
        </xdr:cNvSpPr>
      </xdr:nvSpPr>
      <xdr:spPr bwMode="auto">
        <a:xfrm>
          <a:off x="78581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49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49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49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49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0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1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51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51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1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1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2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2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3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4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5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8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8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9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9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9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9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0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0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1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1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2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2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2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3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4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4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4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4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4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4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4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5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6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6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6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6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6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6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7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8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9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0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0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1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1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1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2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3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3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3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3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3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3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3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4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5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75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8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79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2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3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3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3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3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3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4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5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5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5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5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5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86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6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7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8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89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2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2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3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3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3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3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4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4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5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2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5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6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6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6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7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8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8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8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8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8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8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2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8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299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0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0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1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2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5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6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6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6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6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6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7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8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8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8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8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8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09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09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0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0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1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1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1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7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8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29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30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31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32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33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34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3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3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4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5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7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7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7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7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8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8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9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19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0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0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0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7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8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19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20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21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22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23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224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5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6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0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0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0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0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1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2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2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2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2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2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2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2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3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4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4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5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6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9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0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0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0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0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0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1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2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2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2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2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2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3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39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41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4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5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49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0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1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2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3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4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5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56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57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59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2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3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7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8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69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70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71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72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73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474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7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7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0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1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8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49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3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5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31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33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3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3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1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2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6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7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8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49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50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51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52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53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5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5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59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0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6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7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8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69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70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71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72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74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77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78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2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3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4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5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6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7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8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89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90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92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95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96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0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1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2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3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4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5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6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07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0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1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8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19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6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7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8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29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3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49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0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6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7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8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59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60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61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62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64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67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68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2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3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4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5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6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7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8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79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80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82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85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86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0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1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2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3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4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5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6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697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18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0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8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29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6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7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8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39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0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1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2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3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4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5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7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7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79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81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4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5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89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0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1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2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3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4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5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796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97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799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2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3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7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8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09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10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11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12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13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14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15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17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0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1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2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3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4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5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6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7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8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39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0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1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2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3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5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71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73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76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78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1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2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6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7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8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89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0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1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2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3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94" name="AutoShape 22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96" name="AutoShape 22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899" name="AutoShape 24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0" name="AutoShape 24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4" name="AutoShape 36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5" name="AutoShape 36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6" name="AutoShape 36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7" name="AutoShape 36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8" name="AutoShape 36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09" name="AutoShape 36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10" name="AutoShape 36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11" name="AutoShape 36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1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1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1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1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2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3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3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3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3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394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4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5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6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0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0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0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1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1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2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2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2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7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8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39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40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41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42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43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44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4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4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5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6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6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6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6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6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6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6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7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8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8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8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8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8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09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0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1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1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1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7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8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29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30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31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32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33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34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3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3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4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5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5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5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5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5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5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5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6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17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0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1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4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4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5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5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5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5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6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7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7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28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8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29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0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4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4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4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5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4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5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59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0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1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2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3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4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5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66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6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6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7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8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79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80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81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82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83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84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38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38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39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0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0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0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40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40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0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0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1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2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3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4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7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7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8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8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49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50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50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1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1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2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2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3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3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3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4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5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5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5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6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7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9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9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9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9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0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08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10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3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4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8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19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0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1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2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3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4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25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26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28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1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2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6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7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8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39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40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41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42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643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sp macro="" textlink="">
      <xdr:nvSpPr>
        <xdr:cNvPr id="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4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6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6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7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2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3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4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5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6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7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8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89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0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1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2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2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5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7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0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1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5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6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7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8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39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40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41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42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43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45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48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49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3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4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5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6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7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8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59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760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1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3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6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7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79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0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1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2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3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4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5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6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7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8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89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1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17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19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22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24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27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28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2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3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4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5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6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7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8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39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40" name="AutoShape 217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42" name="AutoShape 223" descr="t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38100</xdr:rowOff>
    </xdr:to>
    <xdr:sp macro="" textlink="">
      <xdr:nvSpPr>
        <xdr:cNvPr id="4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45" name="AutoShape 241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46" name="AutoShape 244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0" name="AutoShape 33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1" name="AutoShape 33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2" name="AutoShape 343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3" name="AutoShape 346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4" name="AutoShape 349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5" name="AutoShape 352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6" name="AutoShape 355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</xdr:colOff>
      <xdr:row>16</xdr:row>
      <xdr:rowOff>28575</xdr:rowOff>
    </xdr:to>
    <xdr:sp macro="" textlink="">
      <xdr:nvSpPr>
        <xdr:cNvPr id="4857" name="AutoShape 358" descr="t"/>
        <xdr:cNvSpPr>
          <a:spLocks noChangeAspect="1" noChangeArrowheads="1"/>
        </xdr:cNvSpPr>
      </xdr:nvSpPr>
      <xdr:spPr bwMode="auto">
        <a:xfrm>
          <a:off x="2181225" y="4238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16</xdr:row>
      <xdr:rowOff>152400</xdr:rowOff>
    </xdr:from>
    <xdr:to>
      <xdr:col>2</xdr:col>
      <xdr:colOff>76200</xdr:colOff>
      <xdr:row>16</xdr:row>
      <xdr:rowOff>200025</xdr:rowOff>
    </xdr:to>
    <xdr:sp macro="" textlink="">
      <xdr:nvSpPr>
        <xdr:cNvPr id="4858" name="AutoShape 227" descr="t"/>
        <xdr:cNvSpPr>
          <a:spLocks noChangeAspect="1" noChangeArrowheads="1"/>
        </xdr:cNvSpPr>
      </xdr:nvSpPr>
      <xdr:spPr bwMode="auto">
        <a:xfrm>
          <a:off x="2276475" y="5867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60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3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4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8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69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0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1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2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3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4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75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76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78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1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2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6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7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8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89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90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91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92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893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4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6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899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0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4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5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6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7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8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09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0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1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2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3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4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5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6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7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8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19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0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1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2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4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50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52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55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57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0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1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5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6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7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8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69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70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71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72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73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75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4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78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79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3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4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5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6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7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8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89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90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991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993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4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96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97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4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1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2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3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4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5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6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7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08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09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11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4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5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19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0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1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2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3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4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5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26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27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29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2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3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7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8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39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0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1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2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3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4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5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6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7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8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49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0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1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2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3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4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5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57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63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65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68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69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3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4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5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6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7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8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79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80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81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83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86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87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1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2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3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4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5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6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7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098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099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01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4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5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09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0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1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2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3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4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5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16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37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39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2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3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7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8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49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0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1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2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3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4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5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6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7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8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59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0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1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2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3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4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5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7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93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95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98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00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3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4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8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09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0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1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2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3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4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15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16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18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1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2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6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7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8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29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30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31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32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33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4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6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39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0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4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5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6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7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8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49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0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1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2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3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4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5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6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7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8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59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0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1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2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4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90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92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95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97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0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1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5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6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7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8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09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10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11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12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13" name="AutoShape 22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15" name="AutoShape 22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18" name="AutoShape 24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19" name="AutoShape 24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3" name="AutoShape 36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4" name="AutoShape 36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5" name="AutoShape 36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6" name="AutoShape 36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7" name="AutoShape 36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8" name="AutoShape 36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29" name="AutoShape 36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30" name="AutoShape 36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3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3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36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37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1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2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3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4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5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6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7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48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4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5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4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5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59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0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1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2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3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4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5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366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67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69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2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3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7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8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5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7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23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25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2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3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3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4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8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39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0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1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2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3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4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45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4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4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1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2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6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7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8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59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60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61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62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63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64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66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69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0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4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5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6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7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8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79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80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81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82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84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87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88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2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3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4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5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6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7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8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499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00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02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0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0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1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3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1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2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6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7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8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49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50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51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52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53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54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56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59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0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4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5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6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7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8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69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70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71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72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74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77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78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2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3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4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5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6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7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8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589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0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2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2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6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6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7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7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76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77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1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2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3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4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5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6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7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88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8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9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4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5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699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0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1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2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3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4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5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06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07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09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2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3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1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2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5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7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63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65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6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7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3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4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8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79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0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1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2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3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4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85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8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8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1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2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6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7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8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799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00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01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02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03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04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06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09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0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4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5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6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7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8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19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20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21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22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24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27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28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2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3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4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5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6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7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8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39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0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2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5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9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9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0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0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06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07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1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2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3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4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5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6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7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18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1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2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4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5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29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0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1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2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3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4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5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36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37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39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2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3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4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5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5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5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5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5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55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57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0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1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5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6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7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8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69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70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71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72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73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75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7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7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3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4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5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6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7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8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89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0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1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2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3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4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5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6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7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8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5999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0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0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1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4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5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19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0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1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2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3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4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5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26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27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29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2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3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7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8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39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40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41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42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43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44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45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47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0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1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5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6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7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8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59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60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61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062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47625</xdr:rowOff>
    </xdr:to>
    <xdr:sp macro="" textlink="">
      <xdr:nvSpPr>
        <xdr:cNvPr id="6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3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5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8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3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4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5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6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7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8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099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0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1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2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3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4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5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6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7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8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09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0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3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4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44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46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49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0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4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5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6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7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8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59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60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61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62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64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67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68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2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3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4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5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6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7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8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179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0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2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5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6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8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199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0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1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2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3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4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5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6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7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8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0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36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38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41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43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46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47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1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2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3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4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5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6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7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58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59" name="AutoShape 217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61" name="AutoShape 223" descr="t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38100</xdr:rowOff>
    </xdr:to>
    <xdr:sp macro="" textlink="">
      <xdr:nvSpPr>
        <xdr:cNvPr id="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4" name="AutoShape 241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5" name="AutoShape 244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69" name="AutoShape 33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0" name="AutoShape 33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1" name="AutoShape 343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2" name="AutoShape 346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3" name="AutoShape 349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4" name="AutoShape 352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5" name="AutoShape 355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</xdr:colOff>
      <xdr:row>17</xdr:row>
      <xdr:rowOff>28575</xdr:rowOff>
    </xdr:to>
    <xdr:sp macro="" textlink="">
      <xdr:nvSpPr>
        <xdr:cNvPr id="6276" name="AutoShape 358" descr="t"/>
        <xdr:cNvSpPr>
          <a:spLocks noChangeAspect="1" noChangeArrowheads="1"/>
        </xdr:cNvSpPr>
      </xdr:nvSpPr>
      <xdr:spPr bwMode="auto">
        <a:xfrm>
          <a:off x="2181225" y="566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77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79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2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3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7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8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89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90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91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92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93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294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95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97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0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1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5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6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7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8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09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10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11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12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3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5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8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19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3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4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5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6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7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8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29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0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1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2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3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4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5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6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7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8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39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0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1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3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69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71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74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76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79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0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4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5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6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7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8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89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90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91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92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94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97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98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2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3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4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5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6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7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8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09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10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12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15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16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0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1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2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3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4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5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6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27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28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30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3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4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8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39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0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1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2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3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4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45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46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48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1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2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6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7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8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59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0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1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2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3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4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5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6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7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8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69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0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1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2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3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4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6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82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84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87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88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2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3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4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5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6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7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8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499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00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02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05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06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0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1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2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3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4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5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6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17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18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20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3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4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8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29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0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1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2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3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4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535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56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58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1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2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6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7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8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69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0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1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2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3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4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5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6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7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8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79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0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1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2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3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4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6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12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14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17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19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2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3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7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8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29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30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31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32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33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34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35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37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0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1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5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6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7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8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49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50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51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652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3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5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8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59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3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4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5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6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7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8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69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0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1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2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3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4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5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6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7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8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79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0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1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3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09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11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14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16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19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0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4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5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6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7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8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29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30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31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32" name="AutoShape 22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34" name="AutoShape 22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37" name="AutoShape 24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38" name="AutoShape 24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2" name="AutoShape 36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3" name="AutoShape 36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4" name="AutoShape 36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5" name="AutoShape 36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6" name="AutoShape 36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7" name="AutoShape 36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8" name="AutoShape 36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49" name="AutoShape 36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5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5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55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56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0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1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2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3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4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5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6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67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6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7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3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4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8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79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0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1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2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3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4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785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86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88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1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2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79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0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4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6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42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44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4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4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2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3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7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8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59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60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61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62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63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64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6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6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0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1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5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6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7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8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79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80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81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82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883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885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88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89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3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4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5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6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7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8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899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00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01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03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06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07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1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2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3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4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5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6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7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18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19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21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2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3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4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0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1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5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6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7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8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69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70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71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72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73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75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78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79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3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4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5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6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7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8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89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90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91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93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96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97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1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2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3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4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5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6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7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08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29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1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3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4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5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8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8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9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9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95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96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0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1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2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3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4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5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6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07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0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1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3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4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8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19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0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1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2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3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4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25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26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28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1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2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3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4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4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6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82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84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8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8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2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3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7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8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199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00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01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02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03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04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0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0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0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1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5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6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7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8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19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20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21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22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23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25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28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29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3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4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5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6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7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8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39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40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41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43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46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47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1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2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3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4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5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6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7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258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59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1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6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7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8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1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1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2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2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25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26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0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1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2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3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4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5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6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37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3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4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3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4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8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49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0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1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2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3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4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55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56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58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1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2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6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7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7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7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7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74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76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79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0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4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5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6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7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8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89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90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91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92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94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9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9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2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3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4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5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6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7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8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09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0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1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2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3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4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5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6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7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8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19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2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3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3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4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8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39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0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1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2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3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4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45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46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48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1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2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6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7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8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59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60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61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62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63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64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66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69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0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4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5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6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7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8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79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80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481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sp macro="" textlink="">
      <xdr:nvSpPr>
        <xdr:cNvPr id="7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2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4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2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3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4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5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6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7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8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19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0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1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2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3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4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5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6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7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8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29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5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6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63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65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68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69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3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4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5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6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7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8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79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80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81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83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86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87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1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2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3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4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5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6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7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598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599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1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4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5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0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7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8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19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0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1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2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3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4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5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6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7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29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55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57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60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62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65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66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0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1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2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3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4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5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6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77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78" name="AutoShape 217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80" name="AutoShape 223" descr="t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38100</xdr:rowOff>
    </xdr:to>
    <xdr:sp macro="" textlink="">
      <xdr:nvSpPr>
        <xdr:cNvPr id="7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3" name="AutoShape 241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4" name="AutoShape 244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8" name="AutoShape 33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89" name="AutoShape 33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0" name="AutoShape 343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1" name="AutoShape 346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2" name="AutoShape 349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3" name="AutoShape 352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4" name="AutoShape 355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28575</xdr:rowOff>
    </xdr:to>
    <xdr:sp macro="" textlink="">
      <xdr:nvSpPr>
        <xdr:cNvPr id="7695" name="AutoShape 358" descr="t"/>
        <xdr:cNvSpPr>
          <a:spLocks noChangeAspect="1" noChangeArrowheads="1"/>
        </xdr:cNvSpPr>
      </xdr:nvSpPr>
      <xdr:spPr bwMode="auto">
        <a:xfrm>
          <a:off x="2181225" y="6858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696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698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1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2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6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7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8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09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10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11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12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13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14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16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19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0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4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5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6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7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8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29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30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31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2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4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7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8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2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3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4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5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6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7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8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49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0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1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2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3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4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5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6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7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8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59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0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2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88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90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93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95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98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799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3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4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5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6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7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8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09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10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811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813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16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17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1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2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3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4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5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6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7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28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29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31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4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5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39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0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1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2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3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4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5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46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47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49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2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3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7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8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59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60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61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62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63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64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65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67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0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1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5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6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7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8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79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0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1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2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3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4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5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6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7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8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89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0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1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2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3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5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01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03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06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07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1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2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3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4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5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6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7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18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19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21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4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5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29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0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1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2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3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4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5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36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37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39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2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3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7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8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49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50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51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52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53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7954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75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77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0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1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5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6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7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8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89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0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1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2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3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4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5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6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7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8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7999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0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1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2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3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5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31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33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36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38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1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2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6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7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8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49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50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51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52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53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54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56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59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0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4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5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6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7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8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69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70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071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2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4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7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8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2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3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4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5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6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7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8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89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0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1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2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3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4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5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6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7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8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099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0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2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28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30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33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35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38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39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3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4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5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6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7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8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49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50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51" name="AutoShape 22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53" name="AutoShape 22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56" name="AutoShape 24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57" name="AutoShape 24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1" name="AutoShape 36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2" name="AutoShape 36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3" name="AutoShape 36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4" name="AutoShape 36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5" name="AutoShape 36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6" name="AutoShape 36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7" name="AutoShape 36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68" name="AutoShape 36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6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7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4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5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79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0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1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2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3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4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5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86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8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8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2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3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7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8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199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00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01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02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03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04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05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07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0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1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1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2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3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5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61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63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6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6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1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2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6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7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8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79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80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81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82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83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8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8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89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0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4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5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6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7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8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299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00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01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02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04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07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08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2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3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4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5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6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7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8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19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20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22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25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26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0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1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2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3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4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5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6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37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38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40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4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5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6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79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0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4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5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6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7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8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89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90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91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92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94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97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98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2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3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4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5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6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7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8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09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10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12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15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16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0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1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2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3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4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5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6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427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48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0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5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6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0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0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0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1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4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5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19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0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1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2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3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4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5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26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2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2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2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3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7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8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39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40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41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42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43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544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45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47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0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1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5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6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3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5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01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03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0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0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1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2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6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7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8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19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20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21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22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23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2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2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29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0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4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5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6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7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8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39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40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41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42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44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47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48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2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3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4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5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6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7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8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59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60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62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65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66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0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1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2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3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4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5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6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677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78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0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8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69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3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3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3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4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4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5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49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0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1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2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3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4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5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56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5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5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2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3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7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8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69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70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71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72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73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74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75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77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0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1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8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9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9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9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93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95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98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799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3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4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5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6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7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8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09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10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11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13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1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1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1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2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3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4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5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6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7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8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29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0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1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2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3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4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5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6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7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8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3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4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4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4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2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3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7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8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59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60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61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62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63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64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65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67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0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1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5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6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7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8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79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80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81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82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83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85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88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89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3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4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5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6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7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8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899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00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47625</xdr:rowOff>
    </xdr:to>
    <xdr:sp macro="" textlink="">
      <xdr:nvSpPr>
        <xdr:cNvPr id="8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1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3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1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2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3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4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5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6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7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8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39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0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1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2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3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4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5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6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7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8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4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7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7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82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84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8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87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88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2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3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4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5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6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7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8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8999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00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02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05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06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0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1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2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3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4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5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6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17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18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0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3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4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2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6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7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8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39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0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1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2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3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4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5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6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8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74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76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79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81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4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5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89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0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1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2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3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4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5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096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97" name="AutoShape 217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099" name="AutoShape 223" descr="t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9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2" name="AutoShape 241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3" name="AutoShape 244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7" name="AutoShape 33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8" name="AutoShape 33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09" name="AutoShape 343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10" name="AutoShape 346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11" name="AutoShape 349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12" name="AutoShape 352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13" name="AutoShape 355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9114" name="AutoShape 358" descr="t"/>
        <xdr:cNvSpPr>
          <a:spLocks noChangeAspect="1" noChangeArrowheads="1"/>
        </xdr:cNvSpPr>
      </xdr:nvSpPr>
      <xdr:spPr bwMode="auto">
        <a:xfrm>
          <a:off x="2181225" y="8286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15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16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19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20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21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23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24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26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35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36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37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38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39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40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41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42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55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56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57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58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59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60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61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62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63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64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65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66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67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68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169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170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1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2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3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4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5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6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7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178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79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0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1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2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3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4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5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186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87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88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91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192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93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195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96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198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07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08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09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10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11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12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13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14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27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28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29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30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31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32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33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34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35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36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37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38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39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40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241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242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3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4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5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6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7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8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49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250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1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2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3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4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5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6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7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258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59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60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63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64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65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67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68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70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79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80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81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82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83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84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85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86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299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00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01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02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03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04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05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06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07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08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09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10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11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12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13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14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15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16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17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18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19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20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21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22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3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4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5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6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7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8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29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30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31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32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33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34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35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36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37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38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39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40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41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42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43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44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45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46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47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48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49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50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51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52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53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54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55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56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57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58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59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60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61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62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63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64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65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66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67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68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69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70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71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72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75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76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77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79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80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82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481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482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485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486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487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489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490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492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01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02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05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06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07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09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10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12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21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22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23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24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25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26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27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28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41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42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43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44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45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46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47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48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49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50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51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52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53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54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55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56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57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58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59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60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61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62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63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64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65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66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67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68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69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70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71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72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73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74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77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78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79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81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82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84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93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94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595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596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97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598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599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00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13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14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15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16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17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18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19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20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21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22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23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24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25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26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27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28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29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0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1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2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3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4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5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36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37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38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39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40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41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42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43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44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645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646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649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650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651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653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654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656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65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66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67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68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69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70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71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72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85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86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87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88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89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90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91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92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93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94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95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96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97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698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699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00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1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2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3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4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5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6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7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08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09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0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1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2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3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4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5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16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17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18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21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22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23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25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26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28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37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38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39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40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41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42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43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44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57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58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59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60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61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62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63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64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65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66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67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68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69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70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771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772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3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4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5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6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7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8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79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780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1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2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3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4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5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6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7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788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89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90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793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794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95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797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98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800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09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10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11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12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13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14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15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16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29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30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31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32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33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34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35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36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37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38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39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40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41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42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43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44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45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46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47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48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49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50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51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52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3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4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5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6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7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8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59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60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61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62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63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64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65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66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67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68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69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70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71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72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73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74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75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76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77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78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79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80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81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82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83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84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85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86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887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888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89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90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91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92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93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894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95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96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97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98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899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00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01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02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05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06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07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09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10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12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95250</xdr:colOff>
      <xdr:row>20</xdr:row>
      <xdr:rowOff>47625</xdr:rowOff>
    </xdr:to>
    <xdr:sp macro="" textlink="">
      <xdr:nvSpPr>
        <xdr:cNvPr id="9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20</xdr:row>
      <xdr:rowOff>0</xdr:rowOff>
    </xdr:from>
    <xdr:to>
      <xdr:col>5</xdr:col>
      <xdr:colOff>762000</xdr:colOff>
      <xdr:row>20</xdr:row>
      <xdr:rowOff>47625</xdr:rowOff>
    </xdr:to>
    <xdr:sp macro="" textlink="">
      <xdr:nvSpPr>
        <xdr:cNvPr id="9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54006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20</xdr:row>
      <xdr:rowOff>0</xdr:rowOff>
    </xdr:from>
    <xdr:to>
      <xdr:col>4</xdr:col>
      <xdr:colOff>142875</xdr:colOff>
      <xdr:row>20</xdr:row>
      <xdr:rowOff>161925</xdr:rowOff>
    </xdr:to>
    <xdr:sp macro="" textlink="">
      <xdr:nvSpPr>
        <xdr:cNvPr id="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29275" y="54006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36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37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40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41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42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44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45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47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9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9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56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57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58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59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60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61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62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63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9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76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77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78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79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80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81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82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83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84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85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86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87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88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89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9990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9991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2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3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4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5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6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7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8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9999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0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1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2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3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4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5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6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07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08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09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12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13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14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16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17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19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28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29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30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31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32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33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34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35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48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49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50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51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52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53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54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55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56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57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58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59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60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61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062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063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4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5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6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7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8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69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70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071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2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3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4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5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6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7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8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079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80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81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84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85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86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88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89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91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00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01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02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03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04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05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06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07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20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21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22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23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24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25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26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27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28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29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30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31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32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33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134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135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36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37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38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39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40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41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42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143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4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5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6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7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8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49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50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151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30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32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35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36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0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1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2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3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4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5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6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47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48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50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3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4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8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59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0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1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2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3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4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65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66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68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1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2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7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4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5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8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02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04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07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08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2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3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4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5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6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7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8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19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20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22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25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26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0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1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2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3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4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5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6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37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38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40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3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4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8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49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0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1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2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3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4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355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56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57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60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61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62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64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65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67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76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77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78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79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80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81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82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83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96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97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398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399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00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01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02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03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04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05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06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07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08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09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10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11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2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3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4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5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6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7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8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19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0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1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2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3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4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5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6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27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28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29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30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31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32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33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34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35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36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37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38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39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40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41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42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43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44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45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46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47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48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49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50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51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52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53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54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55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56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57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58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59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60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61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2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3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4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5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6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67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68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69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72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73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74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76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77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79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578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579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582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583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584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586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587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589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598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599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02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03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04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06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07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09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18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19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20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21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22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23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24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25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38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39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40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41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42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43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44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45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46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47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48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49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50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51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52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53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4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5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6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7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8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59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60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61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2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3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4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5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6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7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8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69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70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71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74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75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76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78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79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81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90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91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92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93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94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695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96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697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10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11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12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13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14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15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16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17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18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19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20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21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22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23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724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725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26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27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28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29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30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31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32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733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4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5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6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7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8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39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40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741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42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43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46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47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48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50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51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53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62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63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64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65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66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67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68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69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82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83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84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85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86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87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88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89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90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91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92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93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94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95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796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797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98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799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0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1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2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3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4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05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06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07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08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09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10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11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12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13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14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15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16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17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18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19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20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21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22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23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24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25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26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27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28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29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30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31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32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33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34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35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36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37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38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39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40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41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2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3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4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5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6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47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48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49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50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51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52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53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54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55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58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59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60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62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63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65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964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965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968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969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970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972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973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975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0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0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0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0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84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85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88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89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90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0992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93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0995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0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0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04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05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06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07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08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09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10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11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24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25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26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27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28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29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30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31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32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33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34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35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36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37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38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39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0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1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2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3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4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5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6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47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48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49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0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1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2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3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4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55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1056" name="AutoShape 217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057" name="AutoShape 218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1060" name="AutoShape 223" descr="t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061" name="AutoShape 22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62" name="AutoShape 22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64" name="AutoShape 22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65" name="AutoShape 230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67" name="AutoShape 232" descr="t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47625</xdr:rowOff>
    </xdr:to>
    <xdr:sp macro="" textlink="">
      <xdr:nvSpPr>
        <xdr:cNvPr id="1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sp macro="" textlink="">
      <xdr:nvSpPr>
        <xdr:cNvPr id="1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76" name="AutoShape 241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77" name="AutoShape 24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78" name="AutoShape 244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79" name="AutoShape 24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80" name="AutoShape 24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81" name="AutoShape 24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82" name="AutoShape 24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83" name="AutoShape 25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96" name="AutoShape 33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97" name="AutoShape 33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098" name="AutoShape 33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099" name="AutoShape 34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00" name="AutoShape 343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01" name="AutoShape 34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02" name="AutoShape 346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03" name="AutoShape 347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04" name="AutoShape 349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05" name="AutoShape 3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06" name="AutoShape 352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07" name="AutoShape 35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08" name="AutoShape 355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09" name="AutoShape 35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11110" name="AutoShape 358" descr="t"/>
        <xdr:cNvSpPr>
          <a:spLocks noChangeAspect="1" noChangeArrowheads="1"/>
        </xdr:cNvSpPr>
      </xdr:nvSpPr>
      <xdr:spPr bwMode="auto">
        <a:xfrm>
          <a:off x="38195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11" name="AutoShape 35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2" name="AutoShape 36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3" name="AutoShape 36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4" name="AutoShape 36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5" name="AutoShape 36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6" name="AutoShape 36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7" name="AutoShape 36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8" name="AutoShape 36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119" name="AutoShape 36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0" name="AutoShape 369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1" name="AutoShape 370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2" name="AutoShape 371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3" name="AutoShape 372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4" name="AutoShape 373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5" name="AutoShape 374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6" name="AutoShape 375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11127" name="AutoShape 376" descr="t"/>
        <xdr:cNvSpPr>
          <a:spLocks noChangeAspect="1" noChangeArrowheads="1"/>
        </xdr:cNvSpPr>
      </xdr:nvSpPr>
      <xdr:spPr bwMode="auto">
        <a:xfrm>
          <a:off x="55340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28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30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3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4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8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39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0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1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2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3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4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45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46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48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1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2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5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6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6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6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16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69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0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4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5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6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7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8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79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0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1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2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3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4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5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6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7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8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89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0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1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2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4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19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21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2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2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29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0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4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5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6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7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8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39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40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41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42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44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47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48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2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3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4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5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6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7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8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59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60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62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65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66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0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1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2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3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4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5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6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77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78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80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3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4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8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89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0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1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2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3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4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295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96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98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1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2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0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4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5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1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20</xdr:row>
      <xdr:rowOff>0</xdr:rowOff>
    </xdr:from>
    <xdr:to>
      <xdr:col>5</xdr:col>
      <xdr:colOff>142875</xdr:colOff>
      <xdr:row>20</xdr:row>
      <xdr:rowOff>161925</xdr:rowOff>
    </xdr:to>
    <xdr:sp macro="" textlink="">
      <xdr:nvSpPr>
        <xdr:cNvPr id="11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54006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33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35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38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39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3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4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5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6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7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8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49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50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51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53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56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57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1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2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3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4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5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6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7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68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69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71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4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5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79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0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1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2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3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4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5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386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6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8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1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2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1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4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5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2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61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63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66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68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1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2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6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7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8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79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80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81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82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83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84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86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89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0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4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5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6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7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8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499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00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01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2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4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7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8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2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3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4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5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6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7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8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19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0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1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2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3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4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5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6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7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8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29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0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2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57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59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62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64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67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68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2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3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4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5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6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7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8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79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80" name="AutoShape 230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82" name="AutoShape 232" descr="t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sp macro="" textlink="">
      <xdr:nvSpPr>
        <xdr:cNvPr id="11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85" name="AutoShape 24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86" name="AutoShape 25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0" name="AutoShape 369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1" name="AutoShape 370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2" name="AutoShape 371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3" name="AutoShape 372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4" name="AutoShape 373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5" name="AutoShape 374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6" name="AutoShape 375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11597" name="AutoShape 376" descr="t"/>
        <xdr:cNvSpPr>
          <a:spLocks noChangeAspect="1" noChangeArrowheads="1"/>
        </xdr:cNvSpPr>
      </xdr:nvSpPr>
      <xdr:spPr bwMode="auto">
        <a:xfrm>
          <a:off x="726757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59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0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3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4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8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09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0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1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2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3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4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15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1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1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1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2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6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7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8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29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30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31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32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33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4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6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39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0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4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5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2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4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90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92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9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9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0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1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5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6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7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8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09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10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11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12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1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1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18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19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3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4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5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6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7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8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29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30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31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33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36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37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1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2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3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4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5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6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7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48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49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51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4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5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59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0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1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2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3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4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5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66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67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69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7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8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79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0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0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08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09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3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4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5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6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7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8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19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20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21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23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26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27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1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2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3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4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5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6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7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38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39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41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4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5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49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0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1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2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3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4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5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856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7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79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8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89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3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3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3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4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3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4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8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49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0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1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2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3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4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55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5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5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1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2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6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7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8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69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70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71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72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1973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4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6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79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0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8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199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2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4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30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32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3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3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0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1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5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6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7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8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49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50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51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52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5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5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58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59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3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4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5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6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7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8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69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70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71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73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76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77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1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2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3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4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5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6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7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88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89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91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4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5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099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0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1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2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3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4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5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06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07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09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1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2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6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6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6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7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3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4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8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79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0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1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2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3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4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85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8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8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1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2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6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7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8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199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00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01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02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03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04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06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09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0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1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2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2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22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24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27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28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2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3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4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5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6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7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8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39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40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42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4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4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0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1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2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3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4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5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6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7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8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59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0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1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2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3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4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5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6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7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7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1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2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6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7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8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89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90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91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92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93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94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96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299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0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4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5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6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7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8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09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10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11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12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14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17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18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2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3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4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5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6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7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8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329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0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2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0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1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2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3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4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5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6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7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8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69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0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1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2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3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4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5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6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7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0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0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11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13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16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17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1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2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3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4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5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6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7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28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29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31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4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5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39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0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1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2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3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4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5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446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47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49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2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3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5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5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6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7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8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69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0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1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2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3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4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5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7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03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05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08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10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3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4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8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19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0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1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2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3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4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25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26" name="AutoShape 217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28" name="AutoShape 223" descr="t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sp macro="" textlink="">
      <xdr:nvSpPr>
        <xdr:cNvPr id="12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1" name="AutoShape 241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2" name="AutoShape 244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6" name="AutoShape 33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7" name="AutoShape 33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8" name="AutoShape 343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39" name="AutoShape 346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40" name="AutoShape 349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41" name="AutoShape 352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42" name="AutoShape 355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12543" name="AutoShape 358" descr="t"/>
        <xdr:cNvSpPr>
          <a:spLocks noChangeAspect="1" noChangeArrowheads="1"/>
        </xdr:cNvSpPr>
      </xdr:nvSpPr>
      <xdr:spPr bwMode="auto">
        <a:xfrm>
          <a:off x="2181225" y="5400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44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46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49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0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4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5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6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7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8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59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60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61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62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64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67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68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2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3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4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5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6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7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8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579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0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2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5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6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0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1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2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3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4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5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6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7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8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599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0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1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2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3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4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5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6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7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8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0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36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38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41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43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46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47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1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2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3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4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5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6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7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58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59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61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4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5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69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0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1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2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3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4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5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76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77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79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2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3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7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8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89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90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91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92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93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694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95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97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0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1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5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6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7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8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09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10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11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12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13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15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18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19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3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4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5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6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7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8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29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0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1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2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3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4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5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6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7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8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39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0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1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3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49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51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4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5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59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0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1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2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3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4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5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66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67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69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2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3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7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8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79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80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81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82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83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84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85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87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0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1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5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6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7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8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799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00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01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02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2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3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5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8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29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3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4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5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6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7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8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39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0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1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2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3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4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5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6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7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8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49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0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1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3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79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81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84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86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89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0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4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5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6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7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8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899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00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01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02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04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07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08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2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3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4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5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6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7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8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19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0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2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5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6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0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1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2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3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4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5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6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7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8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39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0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1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2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3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4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5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6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7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8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0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76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78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81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83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86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87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1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2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3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4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5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6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7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2998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2999" name="AutoShape 22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01" name="AutoShape 22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4" name="AutoShape 24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5" name="AutoShape 24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09" name="AutoShape 36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0" name="AutoShape 36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1" name="AutoShape 36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2" name="AutoShape 36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3" name="AutoShape 36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4" name="AutoShape 36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5" name="AutoShape 36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16" name="AutoShape 36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1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1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2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3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7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8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29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30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31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32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33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34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3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3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0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1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5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6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7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8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49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50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51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052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3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5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8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59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6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7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1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3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09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11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1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1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19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0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4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5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6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7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8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29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30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31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3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3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37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38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2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3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4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5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6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7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8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49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50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52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55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56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0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1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2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3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4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5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6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67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68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70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3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4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8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79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0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1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2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3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4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85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86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88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19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0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2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2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27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28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2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3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4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5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6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7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8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39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40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42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45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46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0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1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2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3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4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5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6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57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58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60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3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4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8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69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0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1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2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3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4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275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296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298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0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1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5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5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5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5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2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3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7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8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69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70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71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72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73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74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7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7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0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1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5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6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7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8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89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90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91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392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3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5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8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399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0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1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1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3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49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51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5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5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59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0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4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5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6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7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8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69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70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71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7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7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77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78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2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3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4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5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6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7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8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89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490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492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95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96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0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1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2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3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4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5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6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07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508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510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3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4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8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19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0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1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2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3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4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25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26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28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3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4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8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8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8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8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2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3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7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8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599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00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01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02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03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04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60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60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0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1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5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6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7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8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19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20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21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22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23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25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28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29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3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4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41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43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46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47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1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2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3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4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5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6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7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58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59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61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69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0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1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2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3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4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5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6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7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8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79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0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1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2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3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4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5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6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8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0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1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5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6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7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8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09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10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11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12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13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15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18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19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3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4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5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6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7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8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29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30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31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33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36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37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1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2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3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4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5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6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7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748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47625</xdr:rowOff>
    </xdr:to>
    <xdr:sp macro="" textlink="">
      <xdr:nvSpPr>
        <xdr:cNvPr id="1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69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1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79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0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1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2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3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4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5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6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7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8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89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0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1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2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3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4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5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6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79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2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2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30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32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35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36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0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1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2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3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4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5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6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47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48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50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3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4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8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59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0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1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2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3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4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865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66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68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1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2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7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4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5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6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7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8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89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0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1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2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3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4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6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22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24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27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29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2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3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7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8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39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40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41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42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43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44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45" name="AutoShape 217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47" name="AutoShape 223" descr="t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38100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0" name="AutoShape 241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1" name="AutoShape 244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5" name="AutoShape 33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6" name="AutoShape 33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7" name="AutoShape 343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8" name="AutoShape 346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59" name="AutoShape 349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60" name="AutoShape 352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61" name="AutoShape 355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19050</xdr:rowOff>
    </xdr:to>
    <xdr:sp macro="" textlink="">
      <xdr:nvSpPr>
        <xdr:cNvPr id="13962" name="AutoShape 358" descr="t"/>
        <xdr:cNvSpPr>
          <a:spLocks noChangeAspect="1" noChangeArrowheads="1"/>
        </xdr:cNvSpPr>
      </xdr:nvSpPr>
      <xdr:spPr bwMode="auto">
        <a:xfrm>
          <a:off x="2181225" y="8153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63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65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68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69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3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4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5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6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7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8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79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80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81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83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86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87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1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2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3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4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5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6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7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3998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3999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1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4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5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09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0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1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2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3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4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5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6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7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8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19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0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1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2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3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4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5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6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7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29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55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57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60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62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65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66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0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1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2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3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4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5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6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77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78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80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3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4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8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89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0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1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2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3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4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095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096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098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1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2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6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7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8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09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10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11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12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13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14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16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19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0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4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5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6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7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8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29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30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31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32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34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37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38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2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3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4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5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6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7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8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49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0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1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2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3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4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5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6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7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8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59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0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2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68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70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3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4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8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79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0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1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2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3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4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85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86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88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1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2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6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7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8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199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00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01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02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03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04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06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09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0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4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5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6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7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8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19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20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21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2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4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7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8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2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3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4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5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6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7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8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59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0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1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2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3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4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5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6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7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8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69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0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2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98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00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03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05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08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09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3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4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5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6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7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8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19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20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21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23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26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27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1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2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3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4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5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6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7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38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39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1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4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5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49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0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1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2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3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4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5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6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7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8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59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0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1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2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3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4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5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6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7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69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95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97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00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02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05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06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0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1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2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3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4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5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6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17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18" name="AutoShape 22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20" name="AutoShape 22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3" name="AutoShape 24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4" name="AutoShape 24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8" name="AutoShape 36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29" name="AutoShape 36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0" name="AutoShape 36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1" name="AutoShape 36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2" name="AutoShape 36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3" name="AutoShape 36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4" name="AutoShape 36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35" name="AutoShape 36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3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3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1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2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6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7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8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49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50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51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52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53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5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5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59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0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4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5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6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7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8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69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70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471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2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4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7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8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8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49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0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2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28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30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3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3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38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39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3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4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5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6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7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8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49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50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5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5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56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57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1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2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3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4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5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6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7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68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69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71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4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5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79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0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1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2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3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4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5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86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87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89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2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3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7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8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599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00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01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02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03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04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05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07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1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2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4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4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46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47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1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2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3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4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5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6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7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58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59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61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4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5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69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0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1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2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3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4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5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76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77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79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2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3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7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8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89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90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91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92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93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694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15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17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2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3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7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7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7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7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1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2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6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7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8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89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90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91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92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93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9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9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799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0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4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5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6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7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8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09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10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11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2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4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7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8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2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3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0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2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68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70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7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7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78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79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3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4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5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6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7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8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89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90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9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9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96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97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1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2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3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4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5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6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7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08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09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11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4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5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19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0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1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2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3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4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5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26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27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29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4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2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3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7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8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39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40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41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42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43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4944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45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47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5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6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4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0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0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0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0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1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2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6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7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8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19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20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21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22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23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2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2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29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0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4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5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6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7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8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39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40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41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42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44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47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48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5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60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62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65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66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0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1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2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3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4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5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6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77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78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80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8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89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0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1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2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3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4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5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6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7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8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099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0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1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2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3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4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5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0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19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0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4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5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6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7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8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29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30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31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32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34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37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38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2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3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4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5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6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7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8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49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50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52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55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56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0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1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2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3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4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5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6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167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47625</xdr:rowOff>
    </xdr:to>
    <xdr:sp macro="" textlink="">
      <xdr:nvSpPr>
        <xdr:cNvPr id="1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88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0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8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199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0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1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2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3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4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5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6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7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8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09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0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1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2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3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4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5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4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4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49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51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4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5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59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0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1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2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3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4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5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66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67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69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2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3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7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8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79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80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81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82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83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284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85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87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0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1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29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3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4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5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6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7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8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09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0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1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2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3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5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41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43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46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48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1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2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6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7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8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59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60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61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62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63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64" name="AutoShape 217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66" name="AutoShape 223" descr="t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38100</xdr:rowOff>
    </xdr:to>
    <xdr:sp macro="" textlink="">
      <xdr:nvSpPr>
        <xdr:cNvPr id="1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69" name="AutoShape 241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0" name="AutoShape 244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4" name="AutoShape 33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5" name="AutoShape 33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6" name="AutoShape 343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7" name="AutoShape 346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8" name="AutoShape 349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79" name="AutoShape 352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80" name="AutoShape 355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47625</xdr:colOff>
      <xdr:row>22</xdr:row>
      <xdr:rowOff>28575</xdr:rowOff>
    </xdr:to>
    <xdr:sp macro="" textlink="">
      <xdr:nvSpPr>
        <xdr:cNvPr id="15381" name="AutoShape 358" descr="t"/>
        <xdr:cNvSpPr>
          <a:spLocks noChangeAspect="1" noChangeArrowheads="1"/>
        </xdr:cNvSpPr>
      </xdr:nvSpPr>
      <xdr:spPr bwMode="auto">
        <a:xfrm>
          <a:off x="2181225" y="11115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23555325" cy="342786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0" y="952500"/>
          <a:ext cx="23555325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13</xdr:col>
      <xdr:colOff>1104900</xdr:colOff>
      <xdr:row>1</xdr:row>
      <xdr:rowOff>76200</xdr:rowOff>
    </xdr:from>
    <xdr:ext cx="4365625" cy="485775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20564475" y="266700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шілдегі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301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tabSelected="1" topLeftCell="A74" workbookViewId="0">
      <selection activeCell="D85" sqref="D85"/>
    </sheetView>
  </sheetViews>
  <sheetFormatPr defaultRowHeight="15" x14ac:dyDescent="0.25"/>
  <cols>
    <col min="1" max="1" width="20.5703125" style="1" customWidth="1"/>
    <col min="2" max="2" width="13.140625" style="1" customWidth="1"/>
    <col min="3" max="6" width="31.5703125" style="1" customWidth="1"/>
    <col min="7" max="7" width="23.85546875" style="1" customWidth="1"/>
    <col min="8" max="8" width="15.42578125" style="1" customWidth="1"/>
    <col min="9" max="9" width="13.7109375" style="1" customWidth="1"/>
    <col min="10" max="14" width="19.7109375" style="1" customWidth="1"/>
    <col min="15" max="16" width="18.7109375" style="1" customWidth="1"/>
    <col min="17" max="17" width="9.28515625" style="1" customWidth="1"/>
    <col min="18" max="18" width="19.85546875" style="1" bestFit="1" customWidth="1"/>
    <col min="19" max="16384" width="9.140625" style="1"/>
  </cols>
  <sheetData>
    <row r="1" spans="1:18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8.25" x14ac:dyDescent="0.25">
      <c r="A10" s="7" t="s">
        <v>206</v>
      </c>
      <c r="B10" s="7" t="s">
        <v>207</v>
      </c>
      <c r="C10" s="7" t="s">
        <v>208</v>
      </c>
      <c r="D10" s="7" t="s">
        <v>208</v>
      </c>
      <c r="E10" s="7" t="s">
        <v>209</v>
      </c>
      <c r="F10" s="7" t="s">
        <v>210</v>
      </c>
      <c r="G10" s="7" t="s">
        <v>211</v>
      </c>
      <c r="H10" s="7" t="s">
        <v>212</v>
      </c>
      <c r="I10" s="7" t="s">
        <v>213</v>
      </c>
      <c r="J10" s="7" t="s">
        <v>214</v>
      </c>
      <c r="K10" s="7" t="s">
        <v>215</v>
      </c>
      <c r="L10" s="7" t="s">
        <v>216</v>
      </c>
      <c r="M10" s="7" t="s">
        <v>217</v>
      </c>
      <c r="N10" s="7" t="s">
        <v>218</v>
      </c>
      <c r="O10" s="7" t="s">
        <v>219</v>
      </c>
      <c r="P10" s="7" t="s">
        <v>220</v>
      </c>
      <c r="Q10" s="7" t="s">
        <v>221</v>
      </c>
      <c r="R10" s="7" t="s">
        <v>222</v>
      </c>
    </row>
    <row r="11" spans="1:18" x14ac:dyDescent="0.2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8" t="s">
        <v>9</v>
      </c>
      <c r="K11" s="8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</row>
    <row r="12" spans="1:18" ht="66.75" customHeight="1" x14ac:dyDescent="0.25">
      <c r="A12" s="9" t="s">
        <v>28</v>
      </c>
      <c r="B12" s="9" t="s">
        <v>18</v>
      </c>
      <c r="C12" s="9" t="s">
        <v>35</v>
      </c>
      <c r="D12" s="9" t="s">
        <v>36</v>
      </c>
      <c r="E12" s="9" t="s">
        <v>37</v>
      </c>
      <c r="F12" s="9" t="s">
        <v>38</v>
      </c>
      <c r="G12" s="9" t="s">
        <v>19</v>
      </c>
      <c r="H12" s="9" t="s">
        <v>20</v>
      </c>
      <c r="I12" s="10">
        <v>2</v>
      </c>
      <c r="J12" s="10">
        <v>65000</v>
      </c>
      <c r="K12" s="10">
        <f>I12*J12</f>
        <v>130000</v>
      </c>
      <c r="L12" s="11"/>
      <c r="M12" s="11"/>
      <c r="N12" s="11"/>
      <c r="O12" s="9" t="s">
        <v>26</v>
      </c>
      <c r="P12" s="12">
        <v>151010000</v>
      </c>
      <c r="Q12" s="11">
        <v>0</v>
      </c>
      <c r="R12" s="9" t="s">
        <v>23</v>
      </c>
    </row>
    <row r="13" spans="1:18" ht="66" customHeight="1" x14ac:dyDescent="0.25">
      <c r="A13" s="9" t="s">
        <v>28</v>
      </c>
      <c r="B13" s="9" t="s">
        <v>18</v>
      </c>
      <c r="C13" s="9" t="s">
        <v>39</v>
      </c>
      <c r="D13" s="9" t="s">
        <v>40</v>
      </c>
      <c r="E13" s="9" t="s">
        <v>41</v>
      </c>
      <c r="F13" s="9" t="s">
        <v>42</v>
      </c>
      <c r="G13" s="9" t="s">
        <v>19</v>
      </c>
      <c r="H13" s="9" t="s">
        <v>43</v>
      </c>
      <c r="I13" s="10">
        <v>500</v>
      </c>
      <c r="J13" s="10">
        <v>88.4</v>
      </c>
      <c r="K13" s="10">
        <f>I13*J13</f>
        <v>44200</v>
      </c>
      <c r="L13" s="11"/>
      <c r="M13" s="11"/>
      <c r="N13" s="11"/>
      <c r="O13" s="9" t="s">
        <v>26</v>
      </c>
      <c r="P13" s="12">
        <v>151010000</v>
      </c>
      <c r="Q13" s="11">
        <v>0</v>
      </c>
      <c r="R13" s="9" t="s">
        <v>23</v>
      </c>
    </row>
    <row r="14" spans="1:18" ht="76.5" customHeight="1" x14ac:dyDescent="0.25">
      <c r="A14" s="9" t="s">
        <v>28</v>
      </c>
      <c r="B14" s="9" t="s">
        <v>34</v>
      </c>
      <c r="C14" s="9" t="s">
        <v>90</v>
      </c>
      <c r="D14" s="9" t="s">
        <v>91</v>
      </c>
      <c r="E14" s="9" t="s">
        <v>90</v>
      </c>
      <c r="F14" s="9" t="s">
        <v>91</v>
      </c>
      <c r="G14" s="9" t="s">
        <v>27</v>
      </c>
      <c r="H14" s="9" t="s">
        <v>34</v>
      </c>
      <c r="I14" s="10">
        <v>1</v>
      </c>
      <c r="J14" s="10">
        <v>1785714.29</v>
      </c>
      <c r="K14" s="10">
        <f>I14*J14</f>
        <v>1785714.29</v>
      </c>
      <c r="L14" s="11"/>
      <c r="M14" s="11"/>
      <c r="N14" s="11"/>
      <c r="O14" s="9" t="s">
        <v>92</v>
      </c>
      <c r="P14" s="12">
        <v>151010000</v>
      </c>
      <c r="Q14" s="11">
        <v>3</v>
      </c>
      <c r="R14" s="9" t="s">
        <v>23</v>
      </c>
    </row>
    <row r="15" spans="1:18" ht="107.25" customHeight="1" x14ac:dyDescent="0.25">
      <c r="A15" s="9" t="s">
        <v>28</v>
      </c>
      <c r="B15" s="9" t="s">
        <v>24</v>
      </c>
      <c r="C15" s="9" t="s">
        <v>184</v>
      </c>
      <c r="D15" s="9" t="s">
        <v>185</v>
      </c>
      <c r="E15" s="9" t="s">
        <v>187</v>
      </c>
      <c r="F15" s="9" t="s">
        <v>186</v>
      </c>
      <c r="G15" s="9" t="s">
        <v>25</v>
      </c>
      <c r="H15" s="9" t="s">
        <v>24</v>
      </c>
      <c r="I15" s="10">
        <v>1</v>
      </c>
      <c r="J15" s="10">
        <v>343750</v>
      </c>
      <c r="K15" s="10">
        <f>I15*J15</f>
        <v>343750</v>
      </c>
      <c r="L15" s="11"/>
      <c r="M15" s="11"/>
      <c r="N15" s="11"/>
      <c r="O15" s="9" t="s">
        <v>92</v>
      </c>
      <c r="P15" s="12">
        <v>151010000</v>
      </c>
      <c r="Q15" s="11">
        <v>0</v>
      </c>
      <c r="R15" s="9" t="s">
        <v>23</v>
      </c>
    </row>
    <row r="16" spans="1:18" ht="48.75" customHeight="1" x14ac:dyDescent="0.25">
      <c r="A16" s="9" t="s">
        <v>122</v>
      </c>
      <c r="B16" s="9" t="s">
        <v>18</v>
      </c>
      <c r="C16" s="9" t="s">
        <v>39</v>
      </c>
      <c r="D16" s="9" t="s">
        <v>40</v>
      </c>
      <c r="E16" s="9" t="s">
        <v>123</v>
      </c>
      <c r="F16" s="9" t="s">
        <v>124</v>
      </c>
      <c r="G16" s="9" t="s">
        <v>30</v>
      </c>
      <c r="H16" s="9" t="s">
        <v>125</v>
      </c>
      <c r="I16" s="10">
        <v>25000</v>
      </c>
      <c r="J16" s="10">
        <v>104.46</v>
      </c>
      <c r="K16" s="10">
        <v>2611500</v>
      </c>
      <c r="L16" s="9"/>
      <c r="M16" s="9"/>
      <c r="N16" s="9"/>
      <c r="O16" s="9" t="s">
        <v>126</v>
      </c>
      <c r="P16" s="9">
        <v>710000000</v>
      </c>
      <c r="Q16" s="9">
        <v>0</v>
      </c>
      <c r="R16" s="9" t="s">
        <v>23</v>
      </c>
    </row>
    <row r="17" spans="1:18" ht="85.5" x14ac:dyDescent="0.25">
      <c r="A17" s="9" t="s">
        <v>64</v>
      </c>
      <c r="B17" s="9" t="s">
        <v>34</v>
      </c>
      <c r="C17" s="9" t="s">
        <v>65</v>
      </c>
      <c r="D17" s="9" t="s">
        <v>66</v>
      </c>
      <c r="E17" s="9" t="s">
        <v>67</v>
      </c>
      <c r="F17" s="9" t="s">
        <v>68</v>
      </c>
      <c r="G17" s="9" t="s">
        <v>30</v>
      </c>
      <c r="H17" s="9" t="s">
        <v>34</v>
      </c>
      <c r="I17" s="10">
        <v>1</v>
      </c>
      <c r="J17" s="10">
        <v>1901660.7142857143</v>
      </c>
      <c r="K17" s="10">
        <v>1901660.7142857143</v>
      </c>
      <c r="L17" s="9"/>
      <c r="M17" s="9"/>
      <c r="N17" s="9"/>
      <c r="O17" s="9" t="s">
        <v>21</v>
      </c>
      <c r="P17" s="9" t="s">
        <v>29</v>
      </c>
      <c r="Q17" s="9">
        <v>0</v>
      </c>
      <c r="R17" s="9" t="s">
        <v>23</v>
      </c>
    </row>
    <row r="18" spans="1:18" ht="81" customHeight="1" x14ac:dyDescent="0.25">
      <c r="A18" s="9" t="s">
        <v>64</v>
      </c>
      <c r="B18" s="9" t="s">
        <v>34</v>
      </c>
      <c r="C18" s="9" t="s">
        <v>65</v>
      </c>
      <c r="D18" s="9" t="s">
        <v>66</v>
      </c>
      <c r="E18" s="9" t="s">
        <v>69</v>
      </c>
      <c r="F18" s="9" t="s">
        <v>69</v>
      </c>
      <c r="G18" s="9" t="s">
        <v>30</v>
      </c>
      <c r="H18" s="9" t="s">
        <v>34</v>
      </c>
      <c r="I18" s="10">
        <v>1</v>
      </c>
      <c r="J18" s="10">
        <v>4582232.1428571427</v>
      </c>
      <c r="K18" s="10">
        <v>4582232.1428571427</v>
      </c>
      <c r="L18" s="9"/>
      <c r="M18" s="9"/>
      <c r="N18" s="9"/>
      <c r="O18" s="9" t="s">
        <v>21</v>
      </c>
      <c r="P18" s="9" t="s">
        <v>29</v>
      </c>
      <c r="Q18" s="9">
        <v>0</v>
      </c>
      <c r="R18" s="9" t="s">
        <v>23</v>
      </c>
    </row>
    <row r="19" spans="1:18" ht="85.5" x14ac:dyDescent="0.25">
      <c r="A19" s="9" t="s">
        <v>64</v>
      </c>
      <c r="B19" s="9" t="s">
        <v>34</v>
      </c>
      <c r="C19" s="9" t="s">
        <v>65</v>
      </c>
      <c r="D19" s="9" t="s">
        <v>66</v>
      </c>
      <c r="E19" s="9" t="s">
        <v>70</v>
      </c>
      <c r="F19" s="9" t="s">
        <v>70</v>
      </c>
      <c r="G19" s="9" t="s">
        <v>30</v>
      </c>
      <c r="H19" s="9" t="s">
        <v>34</v>
      </c>
      <c r="I19" s="10">
        <v>1</v>
      </c>
      <c r="J19" s="10">
        <v>864732.14285714284</v>
      </c>
      <c r="K19" s="10">
        <v>864732.14285714284</v>
      </c>
      <c r="L19" s="9"/>
      <c r="M19" s="9"/>
      <c r="N19" s="9"/>
      <c r="O19" s="9" t="s">
        <v>21</v>
      </c>
      <c r="P19" s="9" t="s">
        <v>29</v>
      </c>
      <c r="Q19" s="9">
        <v>0</v>
      </c>
      <c r="R19" s="9" t="s">
        <v>23</v>
      </c>
    </row>
    <row r="20" spans="1:18" ht="78" customHeight="1" x14ac:dyDescent="0.25">
      <c r="A20" s="9" t="s">
        <v>64</v>
      </c>
      <c r="B20" s="9" t="s">
        <v>34</v>
      </c>
      <c r="C20" s="9" t="s">
        <v>65</v>
      </c>
      <c r="D20" s="9" t="s">
        <v>66</v>
      </c>
      <c r="E20" s="9" t="s">
        <v>71</v>
      </c>
      <c r="F20" s="9" t="s">
        <v>71</v>
      </c>
      <c r="G20" s="9" t="s">
        <v>30</v>
      </c>
      <c r="H20" s="9" t="s">
        <v>34</v>
      </c>
      <c r="I20" s="10">
        <v>1</v>
      </c>
      <c r="J20" s="10">
        <v>1131000</v>
      </c>
      <c r="K20" s="10">
        <v>1131000</v>
      </c>
      <c r="L20" s="9"/>
      <c r="M20" s="9"/>
      <c r="N20" s="9"/>
      <c r="O20" s="9" t="s">
        <v>21</v>
      </c>
      <c r="P20" s="9" t="s">
        <v>29</v>
      </c>
      <c r="Q20" s="9">
        <v>0</v>
      </c>
      <c r="R20" s="9" t="s">
        <v>23</v>
      </c>
    </row>
    <row r="21" spans="1:18" ht="76.5" customHeight="1" x14ac:dyDescent="0.25">
      <c r="A21" s="9" t="s">
        <v>64</v>
      </c>
      <c r="B21" s="9" t="s">
        <v>34</v>
      </c>
      <c r="C21" s="9" t="s">
        <v>65</v>
      </c>
      <c r="D21" s="9" t="s">
        <v>66</v>
      </c>
      <c r="E21" s="9" t="s">
        <v>72</v>
      </c>
      <c r="F21" s="9" t="s">
        <v>73</v>
      </c>
      <c r="G21" s="9" t="s">
        <v>30</v>
      </c>
      <c r="H21" s="9" t="s">
        <v>34</v>
      </c>
      <c r="I21" s="10">
        <v>1</v>
      </c>
      <c r="J21" s="10">
        <v>1131000</v>
      </c>
      <c r="K21" s="10">
        <v>1131000</v>
      </c>
      <c r="L21" s="9"/>
      <c r="M21" s="9"/>
      <c r="N21" s="9"/>
      <c r="O21" s="9" t="s">
        <v>21</v>
      </c>
      <c r="P21" s="9" t="s">
        <v>29</v>
      </c>
      <c r="Q21" s="9">
        <v>0</v>
      </c>
      <c r="R21" s="9" t="s">
        <v>23</v>
      </c>
    </row>
    <row r="22" spans="1:18" ht="78" customHeight="1" x14ac:dyDescent="0.25">
      <c r="A22" s="9" t="s">
        <v>64</v>
      </c>
      <c r="B22" s="9" t="s">
        <v>34</v>
      </c>
      <c r="C22" s="9" t="s">
        <v>65</v>
      </c>
      <c r="D22" s="9" t="s">
        <v>66</v>
      </c>
      <c r="E22" s="9" t="s">
        <v>74</v>
      </c>
      <c r="F22" s="9" t="s">
        <v>75</v>
      </c>
      <c r="G22" s="9" t="s">
        <v>30</v>
      </c>
      <c r="H22" s="9" t="s">
        <v>34</v>
      </c>
      <c r="I22" s="10">
        <v>1</v>
      </c>
      <c r="J22" s="10">
        <v>364553.57</v>
      </c>
      <c r="K22" s="10">
        <v>364553.57</v>
      </c>
      <c r="L22" s="9"/>
      <c r="M22" s="9"/>
      <c r="N22" s="9"/>
      <c r="O22" s="9" t="s">
        <v>21</v>
      </c>
      <c r="P22" s="9" t="s">
        <v>29</v>
      </c>
      <c r="Q22" s="9">
        <v>0</v>
      </c>
      <c r="R22" s="9" t="s">
        <v>23</v>
      </c>
    </row>
    <row r="23" spans="1:18" ht="72.75" customHeight="1" x14ac:dyDescent="0.25">
      <c r="A23" s="9" t="s">
        <v>64</v>
      </c>
      <c r="B23" s="9" t="s">
        <v>34</v>
      </c>
      <c r="C23" s="9" t="s">
        <v>65</v>
      </c>
      <c r="D23" s="9" t="s">
        <v>66</v>
      </c>
      <c r="E23" s="9" t="s">
        <v>76</v>
      </c>
      <c r="F23" s="9" t="s">
        <v>77</v>
      </c>
      <c r="G23" s="9" t="s">
        <v>30</v>
      </c>
      <c r="H23" s="9" t="s">
        <v>34</v>
      </c>
      <c r="I23" s="10">
        <v>1</v>
      </c>
      <c r="J23" s="10">
        <v>308982.14</v>
      </c>
      <c r="K23" s="10">
        <v>308982.14</v>
      </c>
      <c r="L23" s="9"/>
      <c r="M23" s="9"/>
      <c r="N23" s="9"/>
      <c r="O23" s="9" t="s">
        <v>21</v>
      </c>
      <c r="P23" s="9" t="s">
        <v>29</v>
      </c>
      <c r="Q23" s="9">
        <v>0</v>
      </c>
      <c r="R23" s="9" t="s">
        <v>23</v>
      </c>
    </row>
    <row r="24" spans="1:18" ht="66" customHeight="1" x14ac:dyDescent="0.25">
      <c r="A24" s="9" t="s">
        <v>31</v>
      </c>
      <c r="B24" s="9" t="s">
        <v>24</v>
      </c>
      <c r="C24" s="9" t="s">
        <v>44</v>
      </c>
      <c r="D24" s="9" t="s">
        <v>45</v>
      </c>
      <c r="E24" s="9" t="s">
        <v>46</v>
      </c>
      <c r="F24" s="9" t="s">
        <v>52</v>
      </c>
      <c r="G24" s="9" t="s">
        <v>25</v>
      </c>
      <c r="H24" s="9" t="s">
        <v>24</v>
      </c>
      <c r="I24" s="10">
        <v>1</v>
      </c>
      <c r="J24" s="10">
        <v>20160000</v>
      </c>
      <c r="K24" s="10">
        <f>J24</f>
        <v>20160000</v>
      </c>
      <c r="L24" s="9"/>
      <c r="M24" s="9"/>
      <c r="N24" s="9"/>
      <c r="O24" s="9" t="s">
        <v>26</v>
      </c>
      <c r="P24" s="9" t="s">
        <v>29</v>
      </c>
      <c r="Q24" s="9">
        <v>0</v>
      </c>
      <c r="R24" s="9" t="s">
        <v>23</v>
      </c>
    </row>
    <row r="25" spans="1:18" ht="66.75" customHeight="1" x14ac:dyDescent="0.25">
      <c r="A25" s="9" t="s">
        <v>31</v>
      </c>
      <c r="B25" s="9" t="s">
        <v>24</v>
      </c>
      <c r="C25" s="9" t="s">
        <v>44</v>
      </c>
      <c r="D25" s="9" t="s">
        <v>45</v>
      </c>
      <c r="E25" s="9" t="s">
        <v>47</v>
      </c>
      <c r="F25" s="9" t="s">
        <v>48</v>
      </c>
      <c r="G25" s="9" t="s">
        <v>49</v>
      </c>
      <c r="H25" s="9" t="s">
        <v>24</v>
      </c>
      <c r="I25" s="10">
        <v>1</v>
      </c>
      <c r="J25" s="10">
        <v>1750000</v>
      </c>
      <c r="K25" s="10">
        <v>1750000</v>
      </c>
      <c r="L25" s="9"/>
      <c r="M25" s="9"/>
      <c r="N25" s="9"/>
      <c r="O25" s="9" t="s">
        <v>26</v>
      </c>
      <c r="P25" s="9">
        <v>750000000</v>
      </c>
      <c r="Q25" s="9">
        <v>0</v>
      </c>
      <c r="R25" s="9" t="s">
        <v>23</v>
      </c>
    </row>
    <row r="26" spans="1:18" ht="76.5" customHeight="1" x14ac:dyDescent="0.25">
      <c r="A26" s="9" t="s">
        <v>31</v>
      </c>
      <c r="B26" s="9" t="s">
        <v>24</v>
      </c>
      <c r="C26" s="9" t="s">
        <v>44</v>
      </c>
      <c r="D26" s="9" t="s">
        <v>45</v>
      </c>
      <c r="E26" s="9" t="s">
        <v>50</v>
      </c>
      <c r="F26" s="9" t="s">
        <v>51</v>
      </c>
      <c r="G26" s="9" t="s">
        <v>49</v>
      </c>
      <c r="H26" s="9" t="s">
        <v>24</v>
      </c>
      <c r="I26" s="10">
        <v>1</v>
      </c>
      <c r="J26" s="10">
        <v>810000</v>
      </c>
      <c r="K26" s="10">
        <v>810000</v>
      </c>
      <c r="L26" s="9"/>
      <c r="M26" s="9"/>
      <c r="N26" s="9"/>
      <c r="O26" s="9" t="s">
        <v>26</v>
      </c>
      <c r="P26" s="9">
        <v>750000000</v>
      </c>
      <c r="Q26" s="9">
        <v>0</v>
      </c>
      <c r="R26" s="9" t="s">
        <v>23</v>
      </c>
    </row>
    <row r="27" spans="1:18" ht="91.5" customHeight="1" x14ac:dyDescent="0.25">
      <c r="A27" s="9" t="s">
        <v>121</v>
      </c>
      <c r="B27" s="9" t="s">
        <v>18</v>
      </c>
      <c r="C27" s="9" t="s">
        <v>127</v>
      </c>
      <c r="D27" s="9" t="s">
        <v>128</v>
      </c>
      <c r="E27" s="9" t="s">
        <v>129</v>
      </c>
      <c r="F27" s="9" t="s">
        <v>130</v>
      </c>
      <c r="G27" s="9" t="s">
        <v>30</v>
      </c>
      <c r="H27" s="9" t="s">
        <v>20</v>
      </c>
      <c r="I27" s="10">
        <v>1</v>
      </c>
      <c r="J27" s="10">
        <v>691403907.57000005</v>
      </c>
      <c r="K27" s="10">
        <v>691403907.57000005</v>
      </c>
      <c r="L27" s="10">
        <v>381615845</v>
      </c>
      <c r="M27" s="10">
        <v>309788063</v>
      </c>
      <c r="N27" s="9"/>
      <c r="O27" s="9" t="s">
        <v>102</v>
      </c>
      <c r="P27" s="9" t="s">
        <v>29</v>
      </c>
      <c r="Q27" s="9">
        <v>0</v>
      </c>
      <c r="R27" s="9" t="s">
        <v>131</v>
      </c>
    </row>
    <row r="28" spans="1:18" ht="63.75" customHeight="1" x14ac:dyDescent="0.25">
      <c r="A28" s="9" t="s">
        <v>121</v>
      </c>
      <c r="B28" s="9" t="s">
        <v>34</v>
      </c>
      <c r="C28" s="9" t="s">
        <v>132</v>
      </c>
      <c r="D28" s="9" t="s">
        <v>133</v>
      </c>
      <c r="E28" s="9" t="s">
        <v>134</v>
      </c>
      <c r="F28" s="9" t="s">
        <v>135</v>
      </c>
      <c r="G28" s="9" t="s">
        <v>30</v>
      </c>
      <c r="H28" s="9" t="s">
        <v>34</v>
      </c>
      <c r="I28" s="10">
        <v>1</v>
      </c>
      <c r="J28" s="10">
        <v>5357143</v>
      </c>
      <c r="K28" s="10">
        <v>5357143</v>
      </c>
      <c r="L28" s="10"/>
      <c r="M28" s="10"/>
      <c r="N28" s="9"/>
      <c r="O28" s="9" t="s">
        <v>102</v>
      </c>
      <c r="P28" s="9" t="s">
        <v>29</v>
      </c>
      <c r="Q28" s="9">
        <v>0</v>
      </c>
      <c r="R28" s="9" t="s">
        <v>131</v>
      </c>
    </row>
    <row r="29" spans="1:18" ht="68.25" customHeight="1" x14ac:dyDescent="0.25">
      <c r="A29" s="9" t="s">
        <v>121</v>
      </c>
      <c r="B29" s="9" t="s">
        <v>34</v>
      </c>
      <c r="C29" s="9" t="s">
        <v>136</v>
      </c>
      <c r="D29" s="9" t="s">
        <v>137</v>
      </c>
      <c r="E29" s="9" t="s">
        <v>138</v>
      </c>
      <c r="F29" s="9" t="s">
        <v>139</v>
      </c>
      <c r="G29" s="9" t="s">
        <v>25</v>
      </c>
      <c r="H29" s="9" t="s">
        <v>34</v>
      </c>
      <c r="I29" s="10">
        <v>1</v>
      </c>
      <c r="J29" s="10">
        <v>44642857.140000001</v>
      </c>
      <c r="K29" s="10">
        <v>44642857.140000001</v>
      </c>
      <c r="L29" s="10"/>
      <c r="M29" s="10"/>
      <c r="N29" s="9"/>
      <c r="O29" s="9" t="s">
        <v>26</v>
      </c>
      <c r="P29" s="9" t="s">
        <v>29</v>
      </c>
      <c r="Q29" s="9">
        <v>0</v>
      </c>
      <c r="R29" s="9" t="s">
        <v>22</v>
      </c>
    </row>
    <row r="30" spans="1:18" ht="57.75" customHeight="1" x14ac:dyDescent="0.25">
      <c r="A30" s="9" t="s">
        <v>121</v>
      </c>
      <c r="B30" s="9" t="s">
        <v>18</v>
      </c>
      <c r="C30" s="9" t="s">
        <v>192</v>
      </c>
      <c r="D30" s="9" t="s">
        <v>146</v>
      </c>
      <c r="E30" s="9" t="s">
        <v>147</v>
      </c>
      <c r="F30" s="9" t="s">
        <v>147</v>
      </c>
      <c r="G30" s="9" t="s">
        <v>30</v>
      </c>
      <c r="H30" s="9" t="s">
        <v>112</v>
      </c>
      <c r="I30" s="10">
        <v>45</v>
      </c>
      <c r="J30" s="10">
        <v>2066250</v>
      </c>
      <c r="K30" s="10">
        <f>I30*J30</f>
        <v>92981250</v>
      </c>
      <c r="L30" s="9"/>
      <c r="M30" s="9"/>
      <c r="N30" s="9"/>
      <c r="O30" s="9" t="s">
        <v>150</v>
      </c>
      <c r="P30" s="9">
        <v>750000000</v>
      </c>
      <c r="Q30" s="9">
        <v>0</v>
      </c>
      <c r="R30" s="9" t="s">
        <v>23</v>
      </c>
    </row>
    <row r="31" spans="1:18" ht="57" customHeight="1" x14ac:dyDescent="0.25">
      <c r="A31" s="9" t="s">
        <v>121</v>
      </c>
      <c r="B31" s="9" t="s">
        <v>18</v>
      </c>
      <c r="C31" s="9" t="s">
        <v>192</v>
      </c>
      <c r="D31" s="9" t="s">
        <v>146</v>
      </c>
      <c r="E31" s="9" t="s">
        <v>147</v>
      </c>
      <c r="F31" s="9" t="s">
        <v>147</v>
      </c>
      <c r="G31" s="9" t="s">
        <v>30</v>
      </c>
      <c r="H31" s="9" t="s">
        <v>112</v>
      </c>
      <c r="I31" s="10">
        <v>30</v>
      </c>
      <c r="J31" s="10">
        <v>1908677.23</v>
      </c>
      <c r="K31" s="10">
        <f>I31*J31</f>
        <v>57260316.899999999</v>
      </c>
      <c r="L31" s="9"/>
      <c r="M31" s="9"/>
      <c r="N31" s="9"/>
      <c r="O31" s="9" t="s">
        <v>150</v>
      </c>
      <c r="P31" s="9">
        <v>750000000</v>
      </c>
      <c r="Q31" s="9">
        <v>0</v>
      </c>
      <c r="R31" s="9" t="s">
        <v>23</v>
      </c>
    </row>
    <row r="32" spans="1:18" ht="69" customHeight="1" x14ac:dyDescent="0.25">
      <c r="A32" s="9" t="s">
        <v>121</v>
      </c>
      <c r="B32" s="9" t="s">
        <v>18</v>
      </c>
      <c r="C32" s="9" t="s">
        <v>191</v>
      </c>
      <c r="D32" s="9" t="s">
        <v>148</v>
      </c>
      <c r="E32" s="9" t="s">
        <v>190</v>
      </c>
      <c r="F32" s="9" t="s">
        <v>149</v>
      </c>
      <c r="G32" s="9" t="s">
        <v>30</v>
      </c>
      <c r="H32" s="9" t="s">
        <v>112</v>
      </c>
      <c r="I32" s="10">
        <v>1</v>
      </c>
      <c r="J32" s="10">
        <v>102758875.53</v>
      </c>
      <c r="K32" s="10">
        <f>I32*J32</f>
        <v>102758875.53</v>
      </c>
      <c r="L32" s="9"/>
      <c r="M32" s="9"/>
      <c r="N32" s="9"/>
      <c r="O32" s="9" t="s">
        <v>150</v>
      </c>
      <c r="P32" s="9">
        <v>750000000</v>
      </c>
      <c r="Q32" s="9">
        <v>0</v>
      </c>
      <c r="R32" s="9" t="s">
        <v>23</v>
      </c>
    </row>
    <row r="33" spans="1:18" ht="60" customHeight="1" x14ac:dyDescent="0.25">
      <c r="A33" s="9" t="s">
        <v>121</v>
      </c>
      <c r="B33" s="9" t="s">
        <v>18</v>
      </c>
      <c r="C33" s="9" t="s">
        <v>151</v>
      </c>
      <c r="D33" s="9" t="s">
        <v>151</v>
      </c>
      <c r="E33" s="9" t="s">
        <v>201</v>
      </c>
      <c r="F33" s="9" t="s">
        <v>152</v>
      </c>
      <c r="G33" s="9" t="s">
        <v>30</v>
      </c>
      <c r="H33" s="9" t="s">
        <v>112</v>
      </c>
      <c r="I33" s="10">
        <v>310</v>
      </c>
      <c r="J33" s="10">
        <v>28851.43</v>
      </c>
      <c r="K33" s="10">
        <v>8943943.3000000007</v>
      </c>
      <c r="L33" s="9"/>
      <c r="M33" s="9"/>
      <c r="N33" s="9"/>
      <c r="O33" s="9" t="s">
        <v>26</v>
      </c>
      <c r="P33" s="9" t="s">
        <v>29</v>
      </c>
      <c r="Q33" s="9">
        <v>0</v>
      </c>
      <c r="R33" s="9" t="s">
        <v>23</v>
      </c>
    </row>
    <row r="34" spans="1:18" ht="67.5" customHeight="1" x14ac:dyDescent="0.25">
      <c r="A34" s="9" t="s">
        <v>121</v>
      </c>
      <c r="B34" s="9" t="s">
        <v>18</v>
      </c>
      <c r="C34" s="9" t="s">
        <v>151</v>
      </c>
      <c r="D34" s="9" t="s">
        <v>151</v>
      </c>
      <c r="E34" s="9" t="s">
        <v>202</v>
      </c>
      <c r="F34" s="9" t="s">
        <v>153</v>
      </c>
      <c r="G34" s="9" t="s">
        <v>30</v>
      </c>
      <c r="H34" s="9" t="s">
        <v>20</v>
      </c>
      <c r="I34" s="10">
        <v>25</v>
      </c>
      <c r="J34" s="10">
        <v>19835.72</v>
      </c>
      <c r="K34" s="10">
        <v>495893</v>
      </c>
      <c r="L34" s="9"/>
      <c r="M34" s="9"/>
      <c r="N34" s="9"/>
      <c r="O34" s="9" t="s">
        <v>26</v>
      </c>
      <c r="P34" s="9" t="s">
        <v>29</v>
      </c>
      <c r="Q34" s="9">
        <v>0</v>
      </c>
      <c r="R34" s="9" t="s">
        <v>22</v>
      </c>
    </row>
    <row r="35" spans="1:18" ht="73.5" customHeight="1" x14ac:dyDescent="0.25">
      <c r="A35" s="9" t="s">
        <v>121</v>
      </c>
      <c r="B35" s="9" t="s">
        <v>18</v>
      </c>
      <c r="C35" s="9" t="s">
        <v>194</v>
      </c>
      <c r="D35" s="9" t="s">
        <v>154</v>
      </c>
      <c r="E35" s="9" t="s">
        <v>193</v>
      </c>
      <c r="F35" s="9" t="s">
        <v>155</v>
      </c>
      <c r="G35" s="9" t="s">
        <v>30</v>
      </c>
      <c r="H35" s="9" t="s">
        <v>112</v>
      </c>
      <c r="I35" s="10">
        <v>3</v>
      </c>
      <c r="J35" s="10">
        <v>471734.95</v>
      </c>
      <c r="K35" s="10">
        <v>1415204.85</v>
      </c>
      <c r="L35" s="9"/>
      <c r="M35" s="9"/>
      <c r="N35" s="9"/>
      <c r="O35" s="9" t="s">
        <v>26</v>
      </c>
      <c r="P35" s="9" t="s">
        <v>29</v>
      </c>
      <c r="Q35" s="9">
        <v>0</v>
      </c>
      <c r="R35" s="9" t="s">
        <v>22</v>
      </c>
    </row>
    <row r="36" spans="1:18" ht="87.75" customHeight="1" x14ac:dyDescent="0.25">
      <c r="A36" s="9" t="s">
        <v>121</v>
      </c>
      <c r="B36" s="9" t="s">
        <v>18</v>
      </c>
      <c r="C36" s="9" t="s">
        <v>194</v>
      </c>
      <c r="D36" s="9" t="s">
        <v>154</v>
      </c>
      <c r="E36" s="9" t="s">
        <v>195</v>
      </c>
      <c r="F36" s="9" t="s">
        <v>156</v>
      </c>
      <c r="G36" s="9" t="s">
        <v>30</v>
      </c>
      <c r="H36" s="9" t="s">
        <v>112</v>
      </c>
      <c r="I36" s="10">
        <v>3</v>
      </c>
      <c r="J36" s="10">
        <v>272654.28999999998</v>
      </c>
      <c r="K36" s="10">
        <v>817962.87</v>
      </c>
      <c r="L36" s="9"/>
      <c r="M36" s="9"/>
      <c r="N36" s="9"/>
      <c r="O36" s="9" t="s">
        <v>26</v>
      </c>
      <c r="P36" s="9" t="s">
        <v>29</v>
      </c>
      <c r="Q36" s="9">
        <v>0</v>
      </c>
      <c r="R36" s="9" t="s">
        <v>22</v>
      </c>
    </row>
    <row r="37" spans="1:18" ht="90" customHeight="1" x14ac:dyDescent="0.25">
      <c r="A37" s="9" t="s">
        <v>121</v>
      </c>
      <c r="B37" s="9" t="s">
        <v>18</v>
      </c>
      <c r="C37" s="9" t="s">
        <v>194</v>
      </c>
      <c r="D37" s="9" t="s">
        <v>154</v>
      </c>
      <c r="E37" s="9" t="s">
        <v>196</v>
      </c>
      <c r="F37" s="9" t="s">
        <v>157</v>
      </c>
      <c r="G37" s="9" t="s">
        <v>30</v>
      </c>
      <c r="H37" s="9" t="s">
        <v>112</v>
      </c>
      <c r="I37" s="10">
        <v>3</v>
      </c>
      <c r="J37" s="10">
        <v>429582.1</v>
      </c>
      <c r="K37" s="10">
        <v>1288746.3</v>
      </c>
      <c r="L37" s="9"/>
      <c r="M37" s="9"/>
      <c r="N37" s="9"/>
      <c r="O37" s="9" t="s">
        <v>26</v>
      </c>
      <c r="P37" s="9" t="s">
        <v>29</v>
      </c>
      <c r="Q37" s="9">
        <v>0</v>
      </c>
      <c r="R37" s="9" t="s">
        <v>22</v>
      </c>
    </row>
    <row r="38" spans="1:18" ht="90.75" customHeight="1" x14ac:dyDescent="0.25">
      <c r="A38" s="9" t="s">
        <v>121</v>
      </c>
      <c r="B38" s="9" t="s">
        <v>18</v>
      </c>
      <c r="C38" s="9" t="s">
        <v>194</v>
      </c>
      <c r="D38" s="9" t="s">
        <v>154</v>
      </c>
      <c r="E38" s="9" t="s">
        <v>197</v>
      </c>
      <c r="F38" s="9" t="s">
        <v>158</v>
      </c>
      <c r="G38" s="9" t="s">
        <v>30</v>
      </c>
      <c r="H38" s="9" t="s">
        <v>112</v>
      </c>
      <c r="I38" s="10">
        <v>120</v>
      </c>
      <c r="J38" s="10">
        <v>153095.44</v>
      </c>
      <c r="K38" s="10">
        <v>18371452.800000001</v>
      </c>
      <c r="L38" s="9"/>
      <c r="M38" s="9"/>
      <c r="N38" s="9"/>
      <c r="O38" s="9" t="s">
        <v>26</v>
      </c>
      <c r="P38" s="9" t="s">
        <v>29</v>
      </c>
      <c r="Q38" s="9">
        <v>0</v>
      </c>
      <c r="R38" s="9" t="s">
        <v>23</v>
      </c>
    </row>
    <row r="39" spans="1:18" ht="99.75" customHeight="1" x14ac:dyDescent="0.25">
      <c r="A39" s="9" t="s">
        <v>121</v>
      </c>
      <c r="B39" s="9" t="s">
        <v>18</v>
      </c>
      <c r="C39" s="9" t="s">
        <v>194</v>
      </c>
      <c r="D39" s="9" t="s">
        <v>154</v>
      </c>
      <c r="E39" s="9" t="s">
        <v>198</v>
      </c>
      <c r="F39" s="9" t="s">
        <v>159</v>
      </c>
      <c r="G39" s="9" t="s">
        <v>30</v>
      </c>
      <c r="H39" s="9" t="s">
        <v>112</v>
      </c>
      <c r="I39" s="10">
        <v>2</v>
      </c>
      <c r="J39" s="10">
        <v>93197.18</v>
      </c>
      <c r="K39" s="10">
        <v>186394.36</v>
      </c>
      <c r="L39" s="9"/>
      <c r="M39" s="9"/>
      <c r="N39" s="9"/>
      <c r="O39" s="9" t="s">
        <v>26</v>
      </c>
      <c r="P39" s="9" t="s">
        <v>29</v>
      </c>
      <c r="Q39" s="9">
        <v>0</v>
      </c>
      <c r="R39" s="9" t="s">
        <v>22</v>
      </c>
    </row>
    <row r="40" spans="1:18" ht="75" customHeight="1" x14ac:dyDescent="0.25">
      <c r="A40" s="9" t="s">
        <v>121</v>
      </c>
      <c r="B40" s="9" t="s">
        <v>18</v>
      </c>
      <c r="C40" s="9" t="s">
        <v>151</v>
      </c>
      <c r="D40" s="9" t="s">
        <v>151</v>
      </c>
      <c r="E40" s="9" t="s">
        <v>199</v>
      </c>
      <c r="F40" s="9" t="s">
        <v>166</v>
      </c>
      <c r="G40" s="9" t="s">
        <v>30</v>
      </c>
      <c r="H40" s="9" t="s">
        <v>20</v>
      </c>
      <c r="I40" s="10">
        <v>182</v>
      </c>
      <c r="J40" s="10">
        <v>59252.68</v>
      </c>
      <c r="K40" s="10">
        <f>I40*J40</f>
        <v>10783987.76</v>
      </c>
      <c r="L40" s="9"/>
      <c r="M40" s="9"/>
      <c r="N40" s="9"/>
      <c r="O40" s="9" t="s">
        <v>161</v>
      </c>
      <c r="P40" s="9" t="s">
        <v>29</v>
      </c>
      <c r="Q40" s="9">
        <v>0</v>
      </c>
      <c r="R40" s="9" t="s">
        <v>23</v>
      </c>
    </row>
    <row r="41" spans="1:18" ht="69" customHeight="1" x14ac:dyDescent="0.25">
      <c r="A41" s="9" t="s">
        <v>121</v>
      </c>
      <c r="B41" s="9" t="s">
        <v>18</v>
      </c>
      <c r="C41" s="9" t="s">
        <v>151</v>
      </c>
      <c r="D41" s="9" t="s">
        <v>151</v>
      </c>
      <c r="E41" s="9" t="s">
        <v>200</v>
      </c>
      <c r="F41" s="9" t="s">
        <v>167</v>
      </c>
      <c r="G41" s="9" t="s">
        <v>30</v>
      </c>
      <c r="H41" s="9" t="s">
        <v>20</v>
      </c>
      <c r="I41" s="10">
        <v>22</v>
      </c>
      <c r="J41" s="10">
        <v>25836.38</v>
      </c>
      <c r="K41" s="10">
        <f>I41*J41</f>
        <v>568400.36</v>
      </c>
      <c r="L41" s="9"/>
      <c r="M41" s="9"/>
      <c r="N41" s="9"/>
      <c r="O41" s="9" t="s">
        <v>161</v>
      </c>
      <c r="P41" s="9">
        <v>750000000</v>
      </c>
      <c r="Q41" s="9">
        <v>0</v>
      </c>
      <c r="R41" s="9" t="s">
        <v>23</v>
      </c>
    </row>
    <row r="42" spans="1:18" ht="65.25" customHeight="1" x14ac:dyDescent="0.25">
      <c r="A42" s="9" t="s">
        <v>121</v>
      </c>
      <c r="B42" s="9" t="s">
        <v>18</v>
      </c>
      <c r="C42" s="9" t="s">
        <v>168</v>
      </c>
      <c r="D42" s="9" t="s">
        <v>169</v>
      </c>
      <c r="E42" s="9" t="s">
        <v>170</v>
      </c>
      <c r="F42" s="9" t="s">
        <v>171</v>
      </c>
      <c r="G42" s="9" t="s">
        <v>19</v>
      </c>
      <c r="H42" s="9" t="s">
        <v>20</v>
      </c>
      <c r="I42" s="10">
        <v>30</v>
      </c>
      <c r="J42" s="10">
        <v>5360.63</v>
      </c>
      <c r="K42" s="10">
        <f>I42*J42</f>
        <v>160818.9</v>
      </c>
      <c r="L42" s="9"/>
      <c r="M42" s="9"/>
      <c r="N42" s="9"/>
      <c r="O42" s="9" t="s">
        <v>161</v>
      </c>
      <c r="P42" s="9">
        <v>750000000</v>
      </c>
      <c r="Q42" s="9">
        <v>0</v>
      </c>
      <c r="R42" s="9" t="s">
        <v>23</v>
      </c>
    </row>
    <row r="43" spans="1:18" ht="60" customHeight="1" x14ac:dyDescent="0.25">
      <c r="A43" s="9" t="s">
        <v>121</v>
      </c>
      <c r="B43" s="9" t="s">
        <v>18</v>
      </c>
      <c r="C43" s="9" t="s">
        <v>140</v>
      </c>
      <c r="D43" s="9" t="s">
        <v>141</v>
      </c>
      <c r="E43" s="9" t="s">
        <v>142</v>
      </c>
      <c r="F43" s="9" t="s">
        <v>143</v>
      </c>
      <c r="G43" s="9" t="s">
        <v>25</v>
      </c>
      <c r="H43" s="9" t="s">
        <v>20</v>
      </c>
      <c r="I43" s="10">
        <v>1</v>
      </c>
      <c r="J43" s="10">
        <v>69393700</v>
      </c>
      <c r="K43" s="10">
        <v>69393700</v>
      </c>
      <c r="L43" s="9"/>
      <c r="M43" s="9"/>
      <c r="N43" s="9"/>
      <c r="O43" s="9" t="s">
        <v>92</v>
      </c>
      <c r="P43" s="9" t="s">
        <v>29</v>
      </c>
      <c r="Q43" s="9">
        <v>0</v>
      </c>
      <c r="R43" s="9" t="s">
        <v>23</v>
      </c>
    </row>
    <row r="44" spans="1:18" ht="61.5" customHeight="1" x14ac:dyDescent="0.25">
      <c r="A44" s="9" t="s">
        <v>121</v>
      </c>
      <c r="B44" s="9" t="s">
        <v>18</v>
      </c>
      <c r="C44" s="9" t="s">
        <v>144</v>
      </c>
      <c r="D44" s="9" t="s">
        <v>145</v>
      </c>
      <c r="E44" s="9" t="s">
        <v>142</v>
      </c>
      <c r="F44" s="9" t="s">
        <v>143</v>
      </c>
      <c r="G44" s="9" t="s">
        <v>25</v>
      </c>
      <c r="H44" s="9" t="s">
        <v>20</v>
      </c>
      <c r="I44" s="10">
        <v>1</v>
      </c>
      <c r="J44" s="10">
        <v>69955200</v>
      </c>
      <c r="K44" s="10">
        <v>69955200</v>
      </c>
      <c r="L44" s="9"/>
      <c r="M44" s="9"/>
      <c r="N44" s="9"/>
      <c r="O44" s="9" t="s">
        <v>92</v>
      </c>
      <c r="P44" s="9" t="s">
        <v>29</v>
      </c>
      <c r="Q44" s="9">
        <v>0</v>
      </c>
      <c r="R44" s="9" t="s">
        <v>23</v>
      </c>
    </row>
    <row r="45" spans="1:18" ht="57.75" customHeight="1" x14ac:dyDescent="0.25">
      <c r="A45" s="9" t="s">
        <v>121</v>
      </c>
      <c r="B45" s="9" t="s">
        <v>18</v>
      </c>
      <c r="C45" s="9" t="s">
        <v>160</v>
      </c>
      <c r="D45" s="9" t="s">
        <v>160</v>
      </c>
      <c r="E45" s="9" t="s">
        <v>160</v>
      </c>
      <c r="F45" s="9" t="s">
        <v>160</v>
      </c>
      <c r="G45" s="9" t="s">
        <v>30</v>
      </c>
      <c r="H45" s="9" t="s">
        <v>20</v>
      </c>
      <c r="I45" s="10">
        <v>180</v>
      </c>
      <c r="J45" s="10">
        <v>280160.53999999998</v>
      </c>
      <c r="K45" s="10">
        <f t="shared" ref="K45:K50" si="0">I45*J45</f>
        <v>50428897.199999996</v>
      </c>
      <c r="L45" s="9"/>
      <c r="M45" s="9"/>
      <c r="N45" s="9"/>
      <c r="O45" s="9" t="s">
        <v>161</v>
      </c>
      <c r="P45" s="9">
        <v>750000000</v>
      </c>
      <c r="Q45" s="9">
        <v>0</v>
      </c>
      <c r="R45" s="9" t="s">
        <v>23</v>
      </c>
    </row>
    <row r="46" spans="1:18" ht="64.5" customHeight="1" x14ac:dyDescent="0.25">
      <c r="A46" s="9" t="s">
        <v>121</v>
      </c>
      <c r="B46" s="9" t="s">
        <v>18</v>
      </c>
      <c r="C46" s="9" t="s">
        <v>203</v>
      </c>
      <c r="D46" s="9" t="s">
        <v>162</v>
      </c>
      <c r="E46" s="9" t="s">
        <v>204</v>
      </c>
      <c r="F46" s="9" t="s">
        <v>163</v>
      </c>
      <c r="G46" s="9" t="s">
        <v>30</v>
      </c>
      <c r="H46" s="9" t="s">
        <v>20</v>
      </c>
      <c r="I46" s="10">
        <v>7</v>
      </c>
      <c r="J46" s="10">
        <v>549997.42000000004</v>
      </c>
      <c r="K46" s="10">
        <f t="shared" si="0"/>
        <v>3849981.9400000004</v>
      </c>
      <c r="L46" s="9"/>
      <c r="M46" s="9"/>
      <c r="N46" s="9"/>
      <c r="O46" s="9" t="s">
        <v>161</v>
      </c>
      <c r="P46" s="9">
        <v>750000000</v>
      </c>
      <c r="Q46" s="9">
        <v>0</v>
      </c>
      <c r="R46" s="9" t="s">
        <v>23</v>
      </c>
    </row>
    <row r="47" spans="1:18" ht="60.75" customHeight="1" x14ac:dyDescent="0.25">
      <c r="A47" s="9" t="s">
        <v>121</v>
      </c>
      <c r="B47" s="9" t="s">
        <v>18</v>
      </c>
      <c r="C47" s="9" t="s">
        <v>164</v>
      </c>
      <c r="D47" s="9" t="s">
        <v>164</v>
      </c>
      <c r="E47" s="9" t="s">
        <v>205</v>
      </c>
      <c r="F47" s="9" t="s">
        <v>165</v>
      </c>
      <c r="G47" s="9" t="s">
        <v>30</v>
      </c>
      <c r="H47" s="9" t="s">
        <v>20</v>
      </c>
      <c r="I47" s="10">
        <v>20</v>
      </c>
      <c r="J47" s="10">
        <v>683135.71</v>
      </c>
      <c r="K47" s="10">
        <f t="shared" si="0"/>
        <v>13662714.199999999</v>
      </c>
      <c r="L47" s="9"/>
      <c r="M47" s="9"/>
      <c r="N47" s="9"/>
      <c r="O47" s="9" t="s">
        <v>161</v>
      </c>
      <c r="P47" s="9">
        <v>750000000</v>
      </c>
      <c r="Q47" s="9">
        <v>0</v>
      </c>
      <c r="R47" s="9" t="s">
        <v>23</v>
      </c>
    </row>
    <row r="48" spans="1:18" ht="70.5" customHeight="1" x14ac:dyDescent="0.25">
      <c r="A48" s="9" t="s">
        <v>121</v>
      </c>
      <c r="B48" s="9" t="s">
        <v>18</v>
      </c>
      <c r="C48" s="9" t="s">
        <v>172</v>
      </c>
      <c r="D48" s="9" t="s">
        <v>173</v>
      </c>
      <c r="E48" s="9" t="s">
        <v>172</v>
      </c>
      <c r="F48" s="9" t="s">
        <v>173</v>
      </c>
      <c r="G48" s="9" t="s">
        <v>27</v>
      </c>
      <c r="H48" s="9" t="s">
        <v>20</v>
      </c>
      <c r="I48" s="10">
        <v>250</v>
      </c>
      <c r="J48" s="10">
        <v>8750</v>
      </c>
      <c r="K48" s="10">
        <f t="shared" si="0"/>
        <v>2187500</v>
      </c>
      <c r="L48" s="9"/>
      <c r="M48" s="9"/>
      <c r="N48" s="9"/>
      <c r="O48" s="9" t="s">
        <v>161</v>
      </c>
      <c r="P48" s="9">
        <v>750000000</v>
      </c>
      <c r="Q48" s="9">
        <v>0</v>
      </c>
      <c r="R48" s="9" t="s">
        <v>23</v>
      </c>
    </row>
    <row r="49" spans="1:18" ht="67.5" customHeight="1" x14ac:dyDescent="0.25">
      <c r="A49" s="9" t="s">
        <v>121</v>
      </c>
      <c r="B49" s="9" t="s">
        <v>18</v>
      </c>
      <c r="C49" s="9" t="s">
        <v>174</v>
      </c>
      <c r="D49" s="9" t="s">
        <v>175</v>
      </c>
      <c r="E49" s="9" t="s">
        <v>176</v>
      </c>
      <c r="F49" s="9" t="s">
        <v>177</v>
      </c>
      <c r="G49" s="9" t="s">
        <v>19</v>
      </c>
      <c r="H49" s="9" t="s">
        <v>20</v>
      </c>
      <c r="I49" s="10">
        <v>22</v>
      </c>
      <c r="J49" s="10">
        <v>13587.2</v>
      </c>
      <c r="K49" s="10">
        <f t="shared" si="0"/>
        <v>298918.40000000002</v>
      </c>
      <c r="L49" s="9"/>
      <c r="M49" s="9"/>
      <c r="N49" s="9"/>
      <c r="O49" s="9" t="s">
        <v>161</v>
      </c>
      <c r="P49" s="9">
        <v>750000000</v>
      </c>
      <c r="Q49" s="9">
        <v>0</v>
      </c>
      <c r="R49" s="9" t="s">
        <v>23</v>
      </c>
    </row>
    <row r="50" spans="1:18" ht="72" customHeight="1" x14ac:dyDescent="0.25">
      <c r="A50" s="9" t="s">
        <v>121</v>
      </c>
      <c r="B50" s="9" t="s">
        <v>18</v>
      </c>
      <c r="C50" s="9" t="s">
        <v>174</v>
      </c>
      <c r="D50" s="9" t="s">
        <v>175</v>
      </c>
      <c r="E50" s="9" t="s">
        <v>178</v>
      </c>
      <c r="F50" s="9" t="s">
        <v>179</v>
      </c>
      <c r="G50" s="9" t="s">
        <v>19</v>
      </c>
      <c r="H50" s="9" t="s">
        <v>20</v>
      </c>
      <c r="I50" s="10">
        <v>22</v>
      </c>
      <c r="J50" s="10">
        <v>3050.5982142857142</v>
      </c>
      <c r="K50" s="10">
        <f t="shared" si="0"/>
        <v>67113.16071428571</v>
      </c>
      <c r="L50" s="9"/>
      <c r="M50" s="9"/>
      <c r="N50" s="9"/>
      <c r="O50" s="9" t="s">
        <v>161</v>
      </c>
      <c r="P50" s="9">
        <v>750000000</v>
      </c>
      <c r="Q50" s="9">
        <v>0</v>
      </c>
      <c r="R50" s="9" t="s">
        <v>23</v>
      </c>
    </row>
    <row r="51" spans="1:18" ht="73.5" customHeight="1" x14ac:dyDescent="0.25">
      <c r="A51" s="9" t="s">
        <v>32</v>
      </c>
      <c r="B51" s="9" t="s">
        <v>18</v>
      </c>
      <c r="C51" s="9" t="s">
        <v>78</v>
      </c>
      <c r="D51" s="9" t="s">
        <v>79</v>
      </c>
      <c r="E51" s="9" t="s">
        <v>78</v>
      </c>
      <c r="F51" s="9" t="s">
        <v>79</v>
      </c>
      <c r="G51" s="9" t="s">
        <v>19</v>
      </c>
      <c r="H51" s="9" t="s">
        <v>20</v>
      </c>
      <c r="I51" s="10">
        <v>8</v>
      </c>
      <c r="J51" s="10">
        <v>28571.43</v>
      </c>
      <c r="K51" s="10">
        <v>228571.44</v>
      </c>
      <c r="L51" s="9"/>
      <c r="M51" s="9"/>
      <c r="N51" s="9"/>
      <c r="O51" s="9" t="s">
        <v>21</v>
      </c>
      <c r="P51" s="9" t="s">
        <v>29</v>
      </c>
      <c r="Q51" s="9">
        <v>0</v>
      </c>
      <c r="R51" s="9" t="s">
        <v>23</v>
      </c>
    </row>
    <row r="52" spans="1:18" ht="73.5" customHeight="1" x14ac:dyDescent="0.25">
      <c r="A52" s="9" t="s">
        <v>32</v>
      </c>
      <c r="B52" s="9" t="s">
        <v>18</v>
      </c>
      <c r="C52" s="9" t="s">
        <v>80</v>
      </c>
      <c r="D52" s="9" t="s">
        <v>81</v>
      </c>
      <c r="E52" s="9" t="s">
        <v>80</v>
      </c>
      <c r="F52" s="9" t="s">
        <v>81</v>
      </c>
      <c r="G52" s="9" t="s">
        <v>19</v>
      </c>
      <c r="H52" s="9" t="s">
        <v>20</v>
      </c>
      <c r="I52" s="10">
        <v>4</v>
      </c>
      <c r="J52" s="10">
        <v>17857.14</v>
      </c>
      <c r="K52" s="10">
        <v>71428.56</v>
      </c>
      <c r="L52" s="9"/>
      <c r="M52" s="9"/>
      <c r="N52" s="9"/>
      <c r="O52" s="9" t="s">
        <v>21</v>
      </c>
      <c r="P52" s="9" t="s">
        <v>29</v>
      </c>
      <c r="Q52" s="9">
        <v>0</v>
      </c>
      <c r="R52" s="9" t="s">
        <v>23</v>
      </c>
    </row>
    <row r="53" spans="1:18" ht="70.5" customHeight="1" x14ac:dyDescent="0.25">
      <c r="A53" s="9" t="s">
        <v>32</v>
      </c>
      <c r="B53" s="9" t="s">
        <v>18</v>
      </c>
      <c r="C53" s="9" t="s">
        <v>82</v>
      </c>
      <c r="D53" s="9" t="s">
        <v>83</v>
      </c>
      <c r="E53" s="9" t="s">
        <v>82</v>
      </c>
      <c r="F53" s="9" t="s">
        <v>83</v>
      </c>
      <c r="G53" s="9" t="s">
        <v>19</v>
      </c>
      <c r="H53" s="9" t="s">
        <v>20</v>
      </c>
      <c r="I53" s="10">
        <v>7</v>
      </c>
      <c r="J53" s="10">
        <v>26785.71</v>
      </c>
      <c r="K53" s="10">
        <v>187499.97</v>
      </c>
      <c r="L53" s="9"/>
      <c r="M53" s="9"/>
      <c r="N53" s="9"/>
      <c r="O53" s="9" t="s">
        <v>21</v>
      </c>
      <c r="P53" s="9" t="s">
        <v>29</v>
      </c>
      <c r="Q53" s="9">
        <v>0</v>
      </c>
      <c r="R53" s="9" t="s">
        <v>23</v>
      </c>
    </row>
    <row r="54" spans="1:18" ht="72.75" customHeight="1" x14ac:dyDescent="0.25">
      <c r="A54" s="9" t="s">
        <v>32</v>
      </c>
      <c r="B54" s="9" t="s">
        <v>18</v>
      </c>
      <c r="C54" s="9" t="s">
        <v>84</v>
      </c>
      <c r="D54" s="9" t="s">
        <v>85</v>
      </c>
      <c r="E54" s="9" t="s">
        <v>84</v>
      </c>
      <c r="F54" s="9" t="s">
        <v>85</v>
      </c>
      <c r="G54" s="9" t="s">
        <v>19</v>
      </c>
      <c r="H54" s="9" t="s">
        <v>20</v>
      </c>
      <c r="I54" s="10">
        <v>7</v>
      </c>
      <c r="J54" s="10">
        <v>26785.71</v>
      </c>
      <c r="K54" s="10">
        <v>187499.97</v>
      </c>
      <c r="L54" s="9"/>
      <c r="M54" s="9"/>
      <c r="N54" s="9"/>
      <c r="O54" s="9" t="s">
        <v>21</v>
      </c>
      <c r="P54" s="9" t="s">
        <v>29</v>
      </c>
      <c r="Q54" s="9">
        <v>0</v>
      </c>
      <c r="R54" s="9" t="s">
        <v>23</v>
      </c>
    </row>
    <row r="55" spans="1:18" ht="63" customHeight="1" x14ac:dyDescent="0.25">
      <c r="A55" s="9" t="s">
        <v>32</v>
      </c>
      <c r="B55" s="9" t="s">
        <v>18</v>
      </c>
      <c r="C55" s="9" t="s">
        <v>86</v>
      </c>
      <c r="D55" s="9" t="s">
        <v>87</v>
      </c>
      <c r="E55" s="9" t="s">
        <v>86</v>
      </c>
      <c r="F55" s="9" t="s">
        <v>88</v>
      </c>
      <c r="G55" s="9" t="s">
        <v>30</v>
      </c>
      <c r="H55" s="9" t="s">
        <v>20</v>
      </c>
      <c r="I55" s="10">
        <v>34</v>
      </c>
      <c r="J55" s="10">
        <v>1004464.28</v>
      </c>
      <c r="K55" s="10">
        <f t="shared" ref="K55:K60" si="1">I55*J55</f>
        <v>34151785.520000003</v>
      </c>
      <c r="L55" s="9"/>
      <c r="M55" s="9"/>
      <c r="N55" s="9"/>
      <c r="O55" s="9" t="s">
        <v>21</v>
      </c>
      <c r="P55" s="9" t="s">
        <v>29</v>
      </c>
      <c r="Q55" s="9">
        <v>0</v>
      </c>
      <c r="R55" s="9" t="s">
        <v>23</v>
      </c>
    </row>
    <row r="56" spans="1:18" ht="62.25" customHeight="1" x14ac:dyDescent="0.25">
      <c r="A56" s="9" t="s">
        <v>32</v>
      </c>
      <c r="B56" s="9" t="s">
        <v>18</v>
      </c>
      <c r="C56" s="9" t="s">
        <v>86</v>
      </c>
      <c r="D56" s="9" t="s">
        <v>87</v>
      </c>
      <c r="E56" s="9" t="s">
        <v>86</v>
      </c>
      <c r="F56" s="9" t="s">
        <v>89</v>
      </c>
      <c r="G56" s="9" t="s">
        <v>30</v>
      </c>
      <c r="H56" s="9" t="s">
        <v>20</v>
      </c>
      <c r="I56" s="10">
        <v>5</v>
      </c>
      <c r="J56" s="10">
        <v>1004464.28</v>
      </c>
      <c r="K56" s="10">
        <f t="shared" si="1"/>
        <v>5022321.4000000004</v>
      </c>
      <c r="L56" s="9"/>
      <c r="M56" s="9"/>
      <c r="N56" s="9"/>
      <c r="O56" s="9" t="s">
        <v>21</v>
      </c>
      <c r="P56" s="9" t="s">
        <v>29</v>
      </c>
      <c r="Q56" s="9">
        <v>0</v>
      </c>
      <c r="R56" s="9" t="s">
        <v>23</v>
      </c>
    </row>
    <row r="57" spans="1:18" ht="72" customHeight="1" x14ac:dyDescent="0.25">
      <c r="A57" s="9" t="s">
        <v>32</v>
      </c>
      <c r="B57" s="9" t="s">
        <v>18</v>
      </c>
      <c r="C57" s="9" t="s">
        <v>117</v>
      </c>
      <c r="D57" s="9" t="s">
        <v>118</v>
      </c>
      <c r="E57" s="9" t="s">
        <v>117</v>
      </c>
      <c r="F57" s="9" t="s">
        <v>118</v>
      </c>
      <c r="G57" s="9" t="s">
        <v>27</v>
      </c>
      <c r="H57" s="9" t="s">
        <v>20</v>
      </c>
      <c r="I57" s="10">
        <v>20</v>
      </c>
      <c r="J57" s="10">
        <v>178571.43</v>
      </c>
      <c r="K57" s="10">
        <f t="shared" si="1"/>
        <v>3571428.5999999996</v>
      </c>
      <c r="L57" s="9"/>
      <c r="M57" s="9"/>
      <c r="N57" s="9"/>
      <c r="O57" s="9" t="s">
        <v>21</v>
      </c>
      <c r="P57" s="9" t="s">
        <v>29</v>
      </c>
      <c r="Q57" s="9">
        <v>0</v>
      </c>
      <c r="R57" s="9" t="s">
        <v>23</v>
      </c>
    </row>
    <row r="58" spans="1:18" ht="69" customHeight="1" x14ac:dyDescent="0.25">
      <c r="A58" s="9" t="s">
        <v>32</v>
      </c>
      <c r="B58" s="9" t="s">
        <v>18</v>
      </c>
      <c r="C58" s="9" t="s">
        <v>180</v>
      </c>
      <c r="D58" s="9" t="s">
        <v>181</v>
      </c>
      <c r="E58" s="9" t="s">
        <v>180</v>
      </c>
      <c r="F58" s="9" t="s">
        <v>181</v>
      </c>
      <c r="G58" s="9" t="s">
        <v>27</v>
      </c>
      <c r="H58" s="9" t="s">
        <v>20</v>
      </c>
      <c r="I58" s="10">
        <v>50</v>
      </c>
      <c r="J58" s="10">
        <v>20287.78</v>
      </c>
      <c r="K58" s="10">
        <f t="shared" si="1"/>
        <v>1014389</v>
      </c>
      <c r="L58" s="9"/>
      <c r="M58" s="9"/>
      <c r="N58" s="9"/>
      <c r="O58" s="9" t="s">
        <v>26</v>
      </c>
      <c r="P58" s="9">
        <v>751510000</v>
      </c>
      <c r="Q58" s="9">
        <v>0</v>
      </c>
      <c r="R58" s="9" t="s">
        <v>23</v>
      </c>
    </row>
    <row r="59" spans="1:18" ht="75.75" customHeight="1" x14ac:dyDescent="0.25">
      <c r="A59" s="9" t="s">
        <v>32</v>
      </c>
      <c r="B59" s="9" t="s">
        <v>18</v>
      </c>
      <c r="C59" s="9" t="s">
        <v>180</v>
      </c>
      <c r="D59" s="9" t="s">
        <v>181</v>
      </c>
      <c r="E59" s="9" t="s">
        <v>180</v>
      </c>
      <c r="F59" s="9" t="s">
        <v>181</v>
      </c>
      <c r="G59" s="9" t="s">
        <v>27</v>
      </c>
      <c r="H59" s="9" t="s">
        <v>20</v>
      </c>
      <c r="I59" s="10">
        <v>88</v>
      </c>
      <c r="J59" s="10">
        <v>26644.639999999999</v>
      </c>
      <c r="K59" s="10">
        <f t="shared" si="1"/>
        <v>2344728.3199999998</v>
      </c>
      <c r="L59" s="9"/>
      <c r="M59" s="9"/>
      <c r="N59" s="9"/>
      <c r="O59" s="9" t="s">
        <v>26</v>
      </c>
      <c r="P59" s="9">
        <v>751510000</v>
      </c>
      <c r="Q59" s="9">
        <v>0</v>
      </c>
      <c r="R59" s="9" t="s">
        <v>23</v>
      </c>
    </row>
    <row r="60" spans="1:18" ht="73.5" customHeight="1" x14ac:dyDescent="0.25">
      <c r="A60" s="9" t="s">
        <v>32</v>
      </c>
      <c r="B60" s="9" t="s">
        <v>34</v>
      </c>
      <c r="C60" s="9" t="s">
        <v>119</v>
      </c>
      <c r="D60" s="9" t="s">
        <v>120</v>
      </c>
      <c r="E60" s="9" t="str">
        <f t="shared" ref="E60:F60" si="2">C60</f>
        <v>Балабақшаның құрылысына жобанын нобайы әзiрлеуi</v>
      </c>
      <c r="F60" s="9" t="str">
        <f t="shared" si="2"/>
        <v>Разработка эскизного проекта на строительство детского сада</v>
      </c>
      <c r="G60" s="9" t="s">
        <v>27</v>
      </c>
      <c r="H60" s="9" t="s">
        <v>34</v>
      </c>
      <c r="I60" s="10">
        <v>1</v>
      </c>
      <c r="J60" s="10">
        <f>2000000/1.12</f>
        <v>1785714.2857142854</v>
      </c>
      <c r="K60" s="10">
        <f t="shared" si="1"/>
        <v>1785714.2857142854</v>
      </c>
      <c r="L60" s="9"/>
      <c r="M60" s="9"/>
      <c r="N60" s="9"/>
      <c r="O60" s="9" t="s">
        <v>26</v>
      </c>
      <c r="P60" s="9" t="s">
        <v>33</v>
      </c>
      <c r="Q60" s="9">
        <v>3</v>
      </c>
      <c r="R60" s="9" t="s">
        <v>23</v>
      </c>
    </row>
    <row r="61" spans="1:18" ht="101.25" customHeight="1" x14ac:dyDescent="0.25">
      <c r="A61" s="9" t="s">
        <v>32</v>
      </c>
      <c r="B61" s="9" t="s">
        <v>34</v>
      </c>
      <c r="C61" s="9" t="s">
        <v>100</v>
      </c>
      <c r="D61" s="9" t="s">
        <v>101</v>
      </c>
      <c r="E61" s="9" t="str">
        <f t="shared" ref="E61:F64" si="3">C61</f>
        <v>Алматы қаласы, "Көктем-3", ықшамауданы, 23в-үй мекенжайда орналасқан автотұрақтың бұзуға және құрылысына эскиздiк жобасың әзiрлеу</v>
      </c>
      <c r="F61" s="9" t="str">
        <f t="shared" si="3"/>
        <v xml:space="preserve">Разработка эскизного проекта на снос и строительство паркинга, расположенного по адресу: г. Алматы, мкр. Коктем-3, 23в </v>
      </c>
      <c r="G61" s="9" t="s">
        <v>27</v>
      </c>
      <c r="H61" s="9" t="s">
        <v>34</v>
      </c>
      <c r="I61" s="10">
        <v>1</v>
      </c>
      <c r="J61" s="10">
        <f>1500000/1.12</f>
        <v>1339285.7142857141</v>
      </c>
      <c r="K61" s="10">
        <f t="shared" ref="K61:K64" si="4">I61*J61</f>
        <v>1339285.7142857141</v>
      </c>
      <c r="L61" s="9"/>
      <c r="M61" s="9"/>
      <c r="N61" s="9"/>
      <c r="O61" s="9" t="s">
        <v>26</v>
      </c>
      <c r="P61" s="9" t="s">
        <v>33</v>
      </c>
      <c r="Q61" s="9">
        <v>3</v>
      </c>
      <c r="R61" s="9" t="s">
        <v>23</v>
      </c>
    </row>
    <row r="62" spans="1:18" ht="57.75" customHeight="1" x14ac:dyDescent="0.25">
      <c r="A62" s="9" t="s">
        <v>32</v>
      </c>
      <c r="B62" s="9" t="s">
        <v>34</v>
      </c>
      <c r="C62" s="9" t="s">
        <v>103</v>
      </c>
      <c r="D62" s="9" t="s">
        <v>104</v>
      </c>
      <c r="E62" s="9" t="str">
        <f t="shared" si="3"/>
        <v xml:space="preserve">"Орталық" блоктiң 4 қабатының бөлмелерін қайта құру </v>
      </c>
      <c r="F62" s="9" t="str">
        <f t="shared" si="3"/>
        <v>Реконструкция помещений 4 этажа блока "Центр"</v>
      </c>
      <c r="G62" s="9" t="s">
        <v>30</v>
      </c>
      <c r="H62" s="9" t="s">
        <v>34</v>
      </c>
      <c r="I62" s="10">
        <v>1</v>
      </c>
      <c r="J62" s="10">
        <f>56760000/1.12</f>
        <v>50678571.428571425</v>
      </c>
      <c r="K62" s="10">
        <f t="shared" si="4"/>
        <v>50678571.428571425</v>
      </c>
      <c r="L62" s="9"/>
      <c r="M62" s="9"/>
      <c r="N62" s="9"/>
      <c r="O62" s="9" t="s">
        <v>26</v>
      </c>
      <c r="P62" s="9" t="s">
        <v>33</v>
      </c>
      <c r="Q62" s="9">
        <v>5</v>
      </c>
      <c r="R62" s="9" t="s">
        <v>23</v>
      </c>
    </row>
    <row r="63" spans="1:18" ht="62.25" customHeight="1" x14ac:dyDescent="0.25">
      <c r="A63" s="9" t="s">
        <v>32</v>
      </c>
      <c r="B63" s="9" t="s">
        <v>24</v>
      </c>
      <c r="C63" s="9" t="s">
        <v>105</v>
      </c>
      <c r="D63" s="9" t="s">
        <v>106</v>
      </c>
      <c r="E63" s="9" t="str">
        <f t="shared" si="3"/>
        <v>"Орталық" блоктiң 4 қабатының бөлмелерін қайта құруы авторлық қадағалау</v>
      </c>
      <c r="F63" s="9" t="str">
        <f t="shared" si="3"/>
        <v>Авторский надзор за реконструкцией помещений 4 этажа блока "Центр"</v>
      </c>
      <c r="G63" s="9" t="s">
        <v>25</v>
      </c>
      <c r="H63" s="9" t="s">
        <v>24</v>
      </c>
      <c r="I63" s="10">
        <v>1</v>
      </c>
      <c r="J63" s="10">
        <f>113520/1.12</f>
        <v>101357.14285714284</v>
      </c>
      <c r="K63" s="10">
        <f t="shared" si="4"/>
        <v>101357.14285714284</v>
      </c>
      <c r="L63" s="9"/>
      <c r="M63" s="9"/>
      <c r="N63" s="9"/>
      <c r="O63" s="9" t="s">
        <v>21</v>
      </c>
      <c r="P63" s="9" t="s">
        <v>33</v>
      </c>
      <c r="Q63" s="9">
        <v>0</v>
      </c>
      <c r="R63" s="9" t="s">
        <v>23</v>
      </c>
    </row>
    <row r="64" spans="1:18" ht="63" customHeight="1" x14ac:dyDescent="0.25">
      <c r="A64" s="9" t="s">
        <v>32</v>
      </c>
      <c r="B64" s="9" t="s">
        <v>24</v>
      </c>
      <c r="C64" s="9" t="s">
        <v>107</v>
      </c>
      <c r="D64" s="9" t="s">
        <v>108</v>
      </c>
      <c r="E64" s="9" t="str">
        <f t="shared" si="3"/>
        <v>"Орталық" блоктiң 4 қабатының бөлмелерін қайта құруы  техникалық қадағалау</v>
      </c>
      <c r="F64" s="9" t="str">
        <f t="shared" si="3"/>
        <v>Технический надзор за реконструкцией помещений 4 этажа блока "Центр"</v>
      </c>
      <c r="G64" s="9" t="s">
        <v>27</v>
      </c>
      <c r="H64" s="9" t="s">
        <v>24</v>
      </c>
      <c r="I64" s="10">
        <v>1</v>
      </c>
      <c r="J64" s="10">
        <f>766800/1.12</f>
        <v>684642.85714285704</v>
      </c>
      <c r="K64" s="10">
        <f t="shared" si="4"/>
        <v>684642.85714285704</v>
      </c>
      <c r="L64" s="9"/>
      <c r="M64" s="9"/>
      <c r="N64" s="9"/>
      <c r="O64" s="9" t="s">
        <v>21</v>
      </c>
      <c r="P64" s="9" t="s">
        <v>33</v>
      </c>
      <c r="Q64" s="9">
        <v>3</v>
      </c>
      <c r="R64" s="9" t="s">
        <v>23</v>
      </c>
    </row>
    <row r="65" spans="1:18" ht="93.75" customHeight="1" x14ac:dyDescent="0.25">
      <c r="A65" s="9" t="s">
        <v>32</v>
      </c>
      <c r="B65" s="9" t="s">
        <v>34</v>
      </c>
      <c r="C65" s="9" t="s">
        <v>93</v>
      </c>
      <c r="D65" s="9" t="s">
        <v>94</v>
      </c>
      <c r="E65" s="9" t="str">
        <f t="shared" ref="E65:F67" si="5">C65</f>
        <v>Әкімшілік ғимараты және қойманың құрылысына техника-экономикалық негіздеме әзірлеу (Ақтөбе қ.)</v>
      </c>
      <c r="F65" s="9" t="str">
        <f t="shared" si="5"/>
        <v>Разработка технико-экономического обоснования на строительство административного здания и хранилища (г. Актобе)</v>
      </c>
      <c r="G65" s="9" t="s">
        <v>30</v>
      </c>
      <c r="H65" s="9" t="s">
        <v>34</v>
      </c>
      <c r="I65" s="10">
        <v>1</v>
      </c>
      <c r="J65" s="10">
        <f>60600000/1.12</f>
        <v>54107142.857142851</v>
      </c>
      <c r="K65" s="10">
        <f t="shared" ref="K65:K67" si="6">I65*J65</f>
        <v>54107142.857142851</v>
      </c>
      <c r="L65" s="9"/>
      <c r="M65" s="9"/>
      <c r="N65" s="9"/>
      <c r="O65" s="9" t="s">
        <v>95</v>
      </c>
      <c r="P65" s="9">
        <v>151010000</v>
      </c>
      <c r="Q65" s="9">
        <v>3</v>
      </c>
      <c r="R65" s="9" t="s">
        <v>23</v>
      </c>
    </row>
    <row r="66" spans="1:18" ht="91.5" customHeight="1" x14ac:dyDescent="0.25">
      <c r="A66" s="9" t="s">
        <v>32</v>
      </c>
      <c r="B66" s="9" t="s">
        <v>24</v>
      </c>
      <c r="C66" s="9" t="s">
        <v>96</v>
      </c>
      <c r="D66" s="9" t="s">
        <v>97</v>
      </c>
      <c r="E66" s="9" t="str">
        <f t="shared" si="5"/>
        <v>Әкімшілік ғимараты және қойманың құрылысына техника-экономикалық негіздеме сараптау (Ақтөбе қ.)</v>
      </c>
      <c r="F66" s="9" t="str">
        <f t="shared" si="5"/>
        <v>Экспертиза технико-экономического обоснования на строительство административного здания и хранилища (г. Актобе)</v>
      </c>
      <c r="G66" s="9" t="s">
        <v>25</v>
      </c>
      <c r="H66" s="9" t="s">
        <v>24</v>
      </c>
      <c r="I66" s="10">
        <v>1</v>
      </c>
      <c r="J66" s="10">
        <f>6060000/1.12</f>
        <v>5410714.2857142854</v>
      </c>
      <c r="K66" s="10">
        <f t="shared" si="6"/>
        <v>5410714.2857142854</v>
      </c>
      <c r="L66" s="9"/>
      <c r="M66" s="9"/>
      <c r="N66" s="9"/>
      <c r="O66" s="9" t="s">
        <v>95</v>
      </c>
      <c r="P66" s="9">
        <v>151010000</v>
      </c>
      <c r="Q66" s="9">
        <v>5</v>
      </c>
      <c r="R66" s="9" t="s">
        <v>23</v>
      </c>
    </row>
    <row r="67" spans="1:18" ht="77.25" customHeight="1" x14ac:dyDescent="0.25">
      <c r="A67" s="9" t="s">
        <v>32</v>
      </c>
      <c r="B67" s="9" t="s">
        <v>34</v>
      </c>
      <c r="C67" s="9" t="s">
        <v>98</v>
      </c>
      <c r="D67" s="9" t="s">
        <v>99</v>
      </c>
      <c r="E67" s="9" t="str">
        <f t="shared" si="5"/>
        <v>Әкімшілік ғимараты және қойманың құрылысына жобанын нобайы әзiрлеуi (Ақтөбе қ.)</v>
      </c>
      <c r="F67" s="9" t="str">
        <f t="shared" si="5"/>
        <v>Разработка эскизного проекта на строительство административного здания и хранилища (г. Актобе)</v>
      </c>
      <c r="G67" s="9" t="s">
        <v>30</v>
      </c>
      <c r="H67" s="9" t="s">
        <v>34</v>
      </c>
      <c r="I67" s="10">
        <v>1</v>
      </c>
      <c r="J67" s="10">
        <f>10000000/1.12</f>
        <v>8928571.4285714272</v>
      </c>
      <c r="K67" s="10">
        <f t="shared" si="6"/>
        <v>8928571.4285714272</v>
      </c>
      <c r="L67" s="9"/>
      <c r="M67" s="9"/>
      <c r="N67" s="9"/>
      <c r="O67" s="9" t="s">
        <v>95</v>
      </c>
      <c r="P67" s="9">
        <v>151010000</v>
      </c>
      <c r="Q67" s="9">
        <v>3</v>
      </c>
      <c r="R67" s="9" t="s">
        <v>23</v>
      </c>
    </row>
    <row r="68" spans="1:18" ht="77.25" customHeight="1" x14ac:dyDescent="0.25">
      <c r="A68" s="9" t="s">
        <v>32</v>
      </c>
      <c r="B68" s="9" t="s">
        <v>34</v>
      </c>
      <c r="C68" s="9" t="s">
        <v>188</v>
      </c>
      <c r="D68" s="9" t="s">
        <v>189</v>
      </c>
      <c r="E68" s="9" t="s">
        <v>188</v>
      </c>
      <c r="F68" s="9" t="s">
        <v>189</v>
      </c>
      <c r="G68" s="9" t="s">
        <v>27</v>
      </c>
      <c r="H68" s="9" t="s">
        <v>34</v>
      </c>
      <c r="I68" s="10">
        <v>1</v>
      </c>
      <c r="J68" s="10">
        <v>1339285.71</v>
      </c>
      <c r="K68" s="10">
        <v>1339285.71</v>
      </c>
      <c r="L68" s="9"/>
      <c r="M68" s="9"/>
      <c r="N68" s="9"/>
      <c r="O68" s="9" t="s">
        <v>102</v>
      </c>
      <c r="P68" s="9" t="s">
        <v>33</v>
      </c>
      <c r="Q68" s="9">
        <v>3</v>
      </c>
      <c r="R68" s="9" t="s">
        <v>131</v>
      </c>
    </row>
    <row r="69" spans="1:18" ht="90" customHeight="1" x14ac:dyDescent="0.25">
      <c r="A69" s="9" t="s">
        <v>32</v>
      </c>
      <c r="B69" s="9" t="s">
        <v>34</v>
      </c>
      <c r="C69" s="9" t="s">
        <v>53</v>
      </c>
      <c r="D69" s="9" t="s">
        <v>54</v>
      </c>
      <c r="E69" s="9" t="str">
        <f t="shared" ref="E69:F76" si="7">C69</f>
        <v>Алматы қ. "Көктем-3" ш.а., 21-үй мекенжайы бойынша әкімшілік үйінің Басқарма залын қайта құрастыру бойынша жұмыстарды сатып алу туралы</v>
      </c>
      <c r="F69" s="9" t="str">
        <f>D69</f>
        <v>Реконструкция зала Правления административного здания по адресу: г. Алматы, мкр. "Коктем-3", д.21</v>
      </c>
      <c r="G69" s="9" t="s">
        <v>30</v>
      </c>
      <c r="H69" s="9" t="s">
        <v>34</v>
      </c>
      <c r="I69" s="10">
        <v>1</v>
      </c>
      <c r="J69" s="10">
        <f>59389830/1.12</f>
        <v>53026633.928571425</v>
      </c>
      <c r="K69" s="10">
        <f t="shared" ref="K69:K76" si="8">I69*J69</f>
        <v>53026633.928571425</v>
      </c>
      <c r="L69" s="9"/>
      <c r="M69" s="9"/>
      <c r="N69" s="9"/>
      <c r="O69" s="9" t="s">
        <v>26</v>
      </c>
      <c r="P69" s="9" t="s">
        <v>33</v>
      </c>
      <c r="Q69" s="9">
        <v>5</v>
      </c>
      <c r="R69" s="9" t="s">
        <v>23</v>
      </c>
    </row>
    <row r="70" spans="1:18" ht="95.25" customHeight="1" x14ac:dyDescent="0.25">
      <c r="A70" s="9" t="s">
        <v>32</v>
      </c>
      <c r="B70" s="9" t="s">
        <v>24</v>
      </c>
      <c r="C70" s="9" t="s">
        <v>57</v>
      </c>
      <c r="D70" s="9" t="s">
        <v>55</v>
      </c>
      <c r="E70" s="9" t="str">
        <f t="shared" si="7"/>
        <v>Алматы қ. "Көктем-3" ш.а., 21-үй мекенжайы бойынша әкімшілік үйінің Басқарма залын қайта құрастыруы авторлық қадағалау</v>
      </c>
      <c r="F70" s="9" t="str">
        <f t="shared" si="7"/>
        <v>Авторский надзор за реконструкцией зала Правления административного здания по адресу: г. Алматы, мкр. "Коктем-3", д.21</v>
      </c>
      <c r="G70" s="9" t="s">
        <v>25</v>
      </c>
      <c r="H70" s="9" t="s">
        <v>24</v>
      </c>
      <c r="I70" s="10">
        <v>1</v>
      </c>
      <c r="J70" s="10">
        <f>118780/1.12</f>
        <v>106053.57142857142</v>
      </c>
      <c r="K70" s="10">
        <f t="shared" si="8"/>
        <v>106053.57142857142</v>
      </c>
      <c r="L70" s="13"/>
      <c r="M70" s="13"/>
      <c r="N70" s="13"/>
      <c r="O70" s="9" t="s">
        <v>21</v>
      </c>
      <c r="P70" s="9" t="s">
        <v>33</v>
      </c>
      <c r="Q70" s="9">
        <v>0</v>
      </c>
      <c r="R70" s="9" t="s">
        <v>23</v>
      </c>
    </row>
    <row r="71" spans="1:18" ht="97.5" customHeight="1" x14ac:dyDescent="0.25">
      <c r="A71" s="9" t="s">
        <v>32</v>
      </c>
      <c r="B71" s="9" t="s">
        <v>24</v>
      </c>
      <c r="C71" s="9" t="s">
        <v>58</v>
      </c>
      <c r="D71" s="9" t="s">
        <v>56</v>
      </c>
      <c r="E71" s="9" t="str">
        <f t="shared" si="7"/>
        <v>Алматы қ. "Көктем-3" ш.а., 21-үй мекенжайы бойынша әкімшілік үйінің Басқарма залын қайта құрастыруы техникалық қадағалау</v>
      </c>
      <c r="F71" s="9" t="str">
        <f t="shared" si="7"/>
        <v>Технический надзор за реконструкцией зала Правления административного здания по адресу: г. Алматы, мкр. "Коктем-3", д.21</v>
      </c>
      <c r="G71" s="9" t="s">
        <v>27</v>
      </c>
      <c r="H71" s="9" t="s">
        <v>24</v>
      </c>
      <c r="I71" s="10">
        <v>1</v>
      </c>
      <c r="J71" s="10">
        <f>802357/1.12</f>
        <v>716390.17857142852</v>
      </c>
      <c r="K71" s="10">
        <f t="shared" si="8"/>
        <v>716390.17857142852</v>
      </c>
      <c r="L71" s="13"/>
      <c r="M71" s="13"/>
      <c r="N71" s="13"/>
      <c r="O71" s="9" t="s">
        <v>21</v>
      </c>
      <c r="P71" s="9" t="s">
        <v>33</v>
      </c>
      <c r="Q71" s="9">
        <v>3</v>
      </c>
      <c r="R71" s="9" t="s">
        <v>23</v>
      </c>
    </row>
    <row r="72" spans="1:18" ht="64.5" customHeight="1" x14ac:dyDescent="0.25">
      <c r="A72" s="9" t="s">
        <v>32</v>
      </c>
      <c r="B72" s="16" t="s">
        <v>18</v>
      </c>
      <c r="C72" s="9" t="s">
        <v>182</v>
      </c>
      <c r="D72" s="9" t="s">
        <v>183</v>
      </c>
      <c r="E72" s="9" t="str">
        <f>C72</f>
        <v>Басқару залына жиһаз жиынтығы</v>
      </c>
      <c r="F72" s="9" t="str">
        <f t="shared" si="7"/>
        <v>Комплект мебели для зала Правления</v>
      </c>
      <c r="G72" s="14" t="s">
        <v>111</v>
      </c>
      <c r="H72" s="16" t="s">
        <v>112</v>
      </c>
      <c r="I72" s="10">
        <v>1</v>
      </c>
      <c r="J72" s="10">
        <v>15178571.43</v>
      </c>
      <c r="K72" s="10">
        <f>I72*J72</f>
        <v>15178571.43</v>
      </c>
      <c r="L72" s="13"/>
      <c r="M72" s="13"/>
      <c r="N72" s="13"/>
      <c r="O72" s="9" t="s">
        <v>21</v>
      </c>
      <c r="P72" s="9" t="s">
        <v>33</v>
      </c>
      <c r="Q72" s="9">
        <v>0</v>
      </c>
      <c r="R72" s="9" t="s">
        <v>23</v>
      </c>
    </row>
    <row r="73" spans="1:18" ht="63.75" customHeight="1" x14ac:dyDescent="0.25">
      <c r="A73" s="9" t="s">
        <v>32</v>
      </c>
      <c r="B73" s="16" t="s">
        <v>18</v>
      </c>
      <c r="C73" s="16" t="s">
        <v>109</v>
      </c>
      <c r="D73" s="16" t="s">
        <v>110</v>
      </c>
      <c r="E73" s="16" t="str">
        <f t="shared" si="7"/>
        <v>Басшыға арналған жиһаз жиынтығы</v>
      </c>
      <c r="F73" s="16" t="str">
        <f t="shared" si="7"/>
        <v>Комплект мебели для руководителя</v>
      </c>
      <c r="G73" s="14" t="s">
        <v>111</v>
      </c>
      <c r="H73" s="16" t="s">
        <v>112</v>
      </c>
      <c r="I73" s="17">
        <v>4</v>
      </c>
      <c r="J73" s="15">
        <f>2889145/1.12</f>
        <v>2579593.7499999995</v>
      </c>
      <c r="K73" s="15">
        <f t="shared" si="8"/>
        <v>10318374.999999998</v>
      </c>
      <c r="L73" s="13"/>
      <c r="M73" s="13"/>
      <c r="N73" s="13"/>
      <c r="O73" s="14" t="s">
        <v>21</v>
      </c>
      <c r="P73" s="18" t="s">
        <v>29</v>
      </c>
      <c r="Q73" s="13">
        <v>0</v>
      </c>
      <c r="R73" s="9" t="s">
        <v>23</v>
      </c>
    </row>
    <row r="74" spans="1:18" ht="68.25" customHeight="1" x14ac:dyDescent="0.25">
      <c r="A74" s="9" t="s">
        <v>32</v>
      </c>
      <c r="B74" s="16" t="s">
        <v>18</v>
      </c>
      <c r="C74" s="16" t="s">
        <v>113</v>
      </c>
      <c r="D74" s="16" t="s">
        <v>114</v>
      </c>
      <c r="E74" s="16" t="str">
        <f t="shared" si="7"/>
        <v>Басшының қабылдау бөлмесіне арналған жиһаз жиынтығы</v>
      </c>
      <c r="F74" s="16" t="str">
        <f t="shared" si="7"/>
        <v>Комплект мебели для приемной руководителя</v>
      </c>
      <c r="G74" s="14" t="s">
        <v>111</v>
      </c>
      <c r="H74" s="16" t="s">
        <v>112</v>
      </c>
      <c r="I74" s="17">
        <v>7</v>
      </c>
      <c r="J74" s="15">
        <f>260999/1.12</f>
        <v>233034.82142857142</v>
      </c>
      <c r="K74" s="15">
        <f t="shared" si="8"/>
        <v>1631243.75</v>
      </c>
      <c r="L74" s="13"/>
      <c r="M74" s="13"/>
      <c r="N74" s="13"/>
      <c r="O74" s="14" t="s">
        <v>21</v>
      </c>
      <c r="P74" s="18" t="s">
        <v>29</v>
      </c>
      <c r="Q74" s="13">
        <v>0</v>
      </c>
      <c r="R74" s="9" t="s">
        <v>23</v>
      </c>
    </row>
    <row r="75" spans="1:18" ht="69" customHeight="1" x14ac:dyDescent="0.25">
      <c r="A75" s="9" t="s">
        <v>32</v>
      </c>
      <c r="B75" s="16" t="s">
        <v>18</v>
      </c>
      <c r="C75" s="16" t="s">
        <v>115</v>
      </c>
      <c r="D75" s="16" t="s">
        <v>116</v>
      </c>
      <c r="E75" s="16" t="str">
        <f t="shared" si="7"/>
        <v>Екі қызметкерге арналған жиһаз жиынтығы</v>
      </c>
      <c r="F75" s="16" t="str">
        <f t="shared" si="7"/>
        <v>Комплект мебели на 2-х сотрудников</v>
      </c>
      <c r="G75" s="14" t="s">
        <v>111</v>
      </c>
      <c r="H75" s="16" t="s">
        <v>112</v>
      </c>
      <c r="I75" s="17">
        <v>133</v>
      </c>
      <c r="J75" s="15">
        <f>342294/1.12</f>
        <v>305619.64285714284</v>
      </c>
      <c r="K75" s="15">
        <f t="shared" si="8"/>
        <v>40647412.5</v>
      </c>
      <c r="L75" s="13"/>
      <c r="M75" s="13"/>
      <c r="N75" s="13"/>
      <c r="O75" s="14" t="s">
        <v>21</v>
      </c>
      <c r="P75" s="18" t="s">
        <v>29</v>
      </c>
      <c r="Q75" s="13">
        <v>0</v>
      </c>
      <c r="R75" s="9" t="s">
        <v>23</v>
      </c>
    </row>
    <row r="76" spans="1:18" ht="78" customHeight="1" x14ac:dyDescent="0.25">
      <c r="A76" s="9" t="s">
        <v>32</v>
      </c>
      <c r="B76" s="9" t="s">
        <v>24</v>
      </c>
      <c r="C76" s="9" t="s">
        <v>59</v>
      </c>
      <c r="D76" s="9" t="s">
        <v>60</v>
      </c>
      <c r="E76" s="9" t="str">
        <f t="shared" si="7"/>
        <v>'Алматы қаласы, Әйтеке би көшесі, 67-үй мекенжайда орналасқан жерді пайдалану актысын жасау бойынша қызметтер</v>
      </c>
      <c r="F76" s="9" t="str">
        <f t="shared" si="7"/>
        <v>Услуги по изготовлению акта землепользования на земельный участок, расположенный по адресу: г. Алматы, ул. Айтеке би, 67</v>
      </c>
      <c r="G76" s="9" t="s">
        <v>25</v>
      </c>
      <c r="H76" s="9" t="s">
        <v>24</v>
      </c>
      <c r="I76" s="10">
        <v>1</v>
      </c>
      <c r="J76" s="10">
        <f>50000/1.12-K77</f>
        <v>35714.287142857138</v>
      </c>
      <c r="K76" s="10">
        <f t="shared" si="8"/>
        <v>35714.287142857138</v>
      </c>
      <c r="L76" s="9"/>
      <c r="M76" s="9"/>
      <c r="N76" s="9"/>
      <c r="O76" s="9" t="s">
        <v>26</v>
      </c>
      <c r="P76" s="9" t="s">
        <v>61</v>
      </c>
      <c r="Q76" s="9">
        <v>0</v>
      </c>
      <c r="R76" s="9" t="s">
        <v>22</v>
      </c>
    </row>
    <row r="77" spans="1:18" ht="78" customHeight="1" x14ac:dyDescent="0.25">
      <c r="A77" s="9" t="s">
        <v>32</v>
      </c>
      <c r="B77" s="9" t="s">
        <v>24</v>
      </c>
      <c r="C77" s="9" t="s">
        <v>63</v>
      </c>
      <c r="D77" s="9" t="s">
        <v>62</v>
      </c>
      <c r="E77" s="9" t="s">
        <v>63</v>
      </c>
      <c r="F77" s="9" t="s">
        <v>62</v>
      </c>
      <c r="G77" s="9" t="s">
        <v>25</v>
      </c>
      <c r="H77" s="9" t="s">
        <v>24</v>
      </c>
      <c r="I77" s="10">
        <v>1</v>
      </c>
      <c r="J77" s="10">
        <v>8928.57</v>
      </c>
      <c r="K77" s="10">
        <f>I77*J77</f>
        <v>8928.57</v>
      </c>
      <c r="L77" s="9"/>
      <c r="M77" s="9"/>
      <c r="N77" s="9"/>
      <c r="O77" s="9" t="s">
        <v>21</v>
      </c>
      <c r="P77" s="9" t="s">
        <v>33</v>
      </c>
      <c r="Q77" s="9">
        <v>0</v>
      </c>
      <c r="R77" s="9" t="s">
        <v>23</v>
      </c>
    </row>
    <row r="78" spans="1:18" ht="27.75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4"/>
      <c r="K78" s="4"/>
      <c r="L78" s="6"/>
      <c r="M78" s="6"/>
      <c r="N78" s="6"/>
      <c r="O78" s="3"/>
      <c r="P78" s="5"/>
      <c r="Q78" s="6"/>
      <c r="R78" s="3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</sheetData>
  <autoFilter ref="A11:R77"/>
  <mergeCells count="10">
    <mergeCell ref="A81:R81"/>
    <mergeCell ref="A2:R3"/>
    <mergeCell ref="A4:R4"/>
    <mergeCell ref="A6:R6"/>
    <mergeCell ref="A7:R7"/>
    <mergeCell ref="A80:R80"/>
    <mergeCell ref="A1:R1"/>
    <mergeCell ref="A5:R5"/>
    <mergeCell ref="A8:R8"/>
    <mergeCell ref="A9:R9"/>
  </mergeCells>
  <pageMargins left="0.74803149606299213" right="0.74803149606299213" top="0.98425196850393704" bottom="0.98425196850393704" header="0.51181102362204722" footer="0.51181102362204722"/>
  <pageSetup paperSize="8" scale="5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2016-07-25T09:22:32Z</cp:lastPrinted>
  <dcterms:created xsi:type="dcterms:W3CDTF">2016-07-14T09:10:14Z</dcterms:created>
  <dcterms:modified xsi:type="dcterms:W3CDTF">2016-07-27T05:09:57Z</dcterms:modified>
</cp:coreProperties>
</file>